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nicek\Documents\Akce\Křížová cesta\Kapl 06\výběr zhotovitele\"/>
    </mc:Choice>
  </mc:AlternateContent>
  <xr:revisionPtr revIDLastSave="0" documentId="13_ncr:1_{201CBABC-BAA3-46C6-B566-5439A46CA52F}" xr6:coauthVersionLast="36" xr6:coauthVersionMax="36" xr10:uidLastSave="{00000000-0000-0000-0000-000000000000}"/>
  <bookViews>
    <workbookView xWindow="0" yWindow="0" windowWidth="28080" windowHeight="11835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Pol'!$A$1:$U$47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7" i="1" l="1"/>
  <c r="G43" i="12"/>
  <c r="G44" i="12"/>
  <c r="G45" i="12"/>
  <c r="M45" i="12" s="1"/>
  <c r="G21" i="12"/>
  <c r="G8" i="12" s="1"/>
  <c r="G22" i="12"/>
  <c r="M22" i="12" s="1"/>
  <c r="G23" i="12"/>
  <c r="M23" i="12" s="1"/>
  <c r="G24" i="12"/>
  <c r="M24" i="12" s="1"/>
  <c r="G25" i="12"/>
  <c r="G26" i="12"/>
  <c r="M26" i="12" s="1"/>
  <c r="G27" i="12"/>
  <c r="M27" i="12" s="1"/>
  <c r="G28" i="12"/>
  <c r="M28" i="12" s="1"/>
  <c r="G29" i="12"/>
  <c r="G30" i="12"/>
  <c r="M30" i="12" s="1"/>
  <c r="G31" i="12"/>
  <c r="G32" i="12"/>
  <c r="G33" i="12"/>
  <c r="G34" i="12"/>
  <c r="G35" i="12"/>
  <c r="G36" i="12"/>
  <c r="G37" i="12"/>
  <c r="G38" i="12"/>
  <c r="M38" i="12" s="1"/>
  <c r="G39" i="12"/>
  <c r="G40" i="12"/>
  <c r="G41" i="12"/>
  <c r="G42" i="12"/>
  <c r="M42" i="12" s="1"/>
  <c r="M43" i="12"/>
  <c r="G10" i="12"/>
  <c r="G11" i="12"/>
  <c r="G12" i="12"/>
  <c r="G13" i="12"/>
  <c r="G14" i="12"/>
  <c r="G15" i="12"/>
  <c r="M15" i="12" s="1"/>
  <c r="G16" i="12"/>
  <c r="M16" i="12" s="1"/>
  <c r="G17" i="12"/>
  <c r="G18" i="12"/>
  <c r="G19" i="12"/>
  <c r="M19" i="12" s="1"/>
  <c r="G20" i="12"/>
  <c r="M20" i="12" s="1"/>
  <c r="G9" i="12"/>
  <c r="M9" i="12" s="1"/>
  <c r="I9" i="12"/>
  <c r="K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O15" i="12"/>
  <c r="Q15" i="12"/>
  <c r="U15" i="12"/>
  <c r="I16" i="12"/>
  <c r="K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O19" i="12"/>
  <c r="Q19" i="12"/>
  <c r="U19" i="12"/>
  <c r="I20" i="12"/>
  <c r="K20" i="12"/>
  <c r="O20" i="12"/>
  <c r="Q20" i="12"/>
  <c r="U20" i="12"/>
  <c r="I21" i="12"/>
  <c r="K21" i="12"/>
  <c r="M21" i="12"/>
  <c r="O21" i="12"/>
  <c r="Q21" i="12"/>
  <c r="U21" i="12"/>
  <c r="I22" i="12"/>
  <c r="K22" i="12"/>
  <c r="O22" i="12"/>
  <c r="Q22" i="12"/>
  <c r="U22" i="12"/>
  <c r="I23" i="12"/>
  <c r="K23" i="12"/>
  <c r="O23" i="12"/>
  <c r="Q23" i="12"/>
  <c r="U23" i="12"/>
  <c r="I24" i="12"/>
  <c r="K24" i="12"/>
  <c r="O24" i="12"/>
  <c r="Q24" i="12"/>
  <c r="U24" i="12"/>
  <c r="I25" i="12"/>
  <c r="K25" i="12"/>
  <c r="M25" i="12"/>
  <c r="O25" i="12"/>
  <c r="Q25" i="12"/>
  <c r="U25" i="12"/>
  <c r="I26" i="12"/>
  <c r="K26" i="12"/>
  <c r="O26" i="12"/>
  <c r="Q26" i="12"/>
  <c r="U26" i="12"/>
  <c r="I27" i="12"/>
  <c r="K27" i="12"/>
  <c r="O27" i="12"/>
  <c r="Q27" i="12"/>
  <c r="U27" i="12"/>
  <c r="I28" i="12"/>
  <c r="K28" i="12"/>
  <c r="O28" i="12"/>
  <c r="Q28" i="12"/>
  <c r="U28" i="12"/>
  <c r="I29" i="12"/>
  <c r="K29" i="12"/>
  <c r="M29" i="12"/>
  <c r="O29" i="12"/>
  <c r="Q29" i="12"/>
  <c r="U29" i="12"/>
  <c r="I30" i="12"/>
  <c r="K30" i="12"/>
  <c r="O30" i="12"/>
  <c r="Q30" i="12"/>
  <c r="U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2" i="12"/>
  <c r="K42" i="12"/>
  <c r="O42" i="12"/>
  <c r="Q42" i="12"/>
  <c r="U42" i="12"/>
  <c r="I43" i="12"/>
  <c r="K43" i="12"/>
  <c r="O43" i="12"/>
  <c r="Q43" i="12"/>
  <c r="U43" i="12"/>
  <c r="I44" i="12"/>
  <c r="K44" i="12"/>
  <c r="M44" i="12"/>
  <c r="O44" i="12"/>
  <c r="Q44" i="12"/>
  <c r="U44" i="12"/>
  <c r="I45" i="12"/>
  <c r="K45" i="12"/>
  <c r="O45" i="12"/>
  <c r="Q45" i="12"/>
  <c r="U45" i="12"/>
  <c r="I48" i="1"/>
  <c r="F40" i="1"/>
  <c r="G40" i="1"/>
  <c r="H40" i="1"/>
  <c r="I40" i="1"/>
  <c r="J39" i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  <c r="U8" i="12" l="1"/>
  <c r="Q8" i="12"/>
  <c r="O8" i="12"/>
  <c r="M8" i="12"/>
  <c r="K8" i="12"/>
  <c r="I8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<sst xmlns="http://schemas.openxmlformats.org/spreadsheetml/2006/main" count="267" uniqueCount="170">
  <si>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</si>
  <si>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</si>
  <si>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</si>
  <si>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</si>
  <si>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</si>
  <si>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</si>
  <si>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</si>
  <si>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</si>
  <si>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</si>
  <si>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</si>
  <si>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</si>
  <si>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</si>
  <si>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</si>
  <si>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</si>
  <si>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</si>
  <si>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</si>
  <si>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</si>
  <si>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</si>
  <si>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</si>
  <si>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</si>
  <si>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</si>
  <si>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</si>
  <si>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</si>
  <si>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</si>
  <si>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</si>
  <si>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</si>
  <si>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</si>
  <si>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</si>
  <si>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</si>
  <si>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</si>
  <si>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</si>
  <si>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</si>
  <si>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</si>
  <si>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</si>
  <si>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</si>
  <si>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</si>
  <si>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</si>
  <si>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</si>
  <si>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</si>
  <si>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</si>
  <si>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</si>
  <si>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</si>
  <si>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</si>
  <si>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Ivančice</t>
  </si>
  <si>
    <t>Rozpočet:</t>
  </si>
  <si>
    <t>Misto</t>
  </si>
  <si>
    <t>Kříž Antonín</t>
  </si>
  <si>
    <t>Křížová cesta Ivančice - oprava kapl.č.6</t>
  </si>
  <si>
    <t>Město Ivančice</t>
  </si>
  <si>
    <t>Palackého náměstí 196/6</t>
  </si>
  <si>
    <t>66491</t>
  </si>
  <si>
    <t>00281859</t>
  </si>
  <si>
    <t>CZ00281859</t>
  </si>
  <si>
    <t>Rozpočet</t>
  </si>
  <si>
    <t>Celkem za stavbu</t>
  </si>
  <si>
    <t>CZK</t>
  </si>
  <si>
    <t>Rekapitulace dílů</t>
  </si>
  <si>
    <t>Typ dílu</t>
  </si>
  <si>
    <t>9</t>
  </si>
  <si>
    <t>Ostatní konstrukce, bourání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</si>
  <si>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</si>
  <si>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</si>
  <si>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</si>
  <si>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</si>
  <si>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</si>
  <si>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</si>
  <si>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</si>
  <si>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</si>
  <si>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</si>
  <si>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</si>
  <si>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</si>
  <si>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</si>
  <si>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</si>
  <si>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</si>
  <si>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</si>
  <si>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</si>
  <si>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</si>
  <si>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</si>
  <si>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</si>
  <si>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</si>
  <si>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</si>
  <si>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</si>
  <si>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</si>
  <si>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</si>
  <si>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</si>
  <si>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</si>
  <si>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</si>
  <si>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</si>
  <si>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</si>
  <si>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9780131..R00</t>
  </si>
  <si>
    <t xml:space="preserve">Otlučení omítek vnitř.a venk. stěn </t>
  </si>
  <si>
    <t>m2</t>
  </si>
  <si>
    <t>POL1_0</t>
  </si>
  <si>
    <t>9780152..R00</t>
  </si>
  <si>
    <t>Otlučení omítek vnějších MVC -sokl</t>
  </si>
  <si>
    <t>9780234..R00</t>
  </si>
  <si>
    <t xml:space="preserve">Vysekání a úprava spár zdiva cihelného </t>
  </si>
  <si>
    <t>6124214..R00</t>
  </si>
  <si>
    <t>Oprava vápen.omítek stěn vnitř.a venkov- štukových</t>
  </si>
  <si>
    <t>6224545..R00</t>
  </si>
  <si>
    <t>Oprava vnějších omítek cement.,hladkých do 50 %, soklu</t>
  </si>
  <si>
    <t>6244011..R00</t>
  </si>
  <si>
    <t>Vyspravení poškoz.svisl.hran spár maltou MVC , s disperzí stěn a soklu</t>
  </si>
  <si>
    <t>m</t>
  </si>
  <si>
    <t>Vyspravení poškoz.vodor. hran spár maltou MVC,  s disperzí</t>
  </si>
  <si>
    <t>7838018..R00</t>
  </si>
  <si>
    <t>Odstr.nátěrů z omítek stěn,stropů  oškrabáním, vnitř.venkov.a soklu</t>
  </si>
  <si>
    <t>6020161..R00</t>
  </si>
  <si>
    <t>Penetrace hloubková stěn a strop.vnitř.a venk.</t>
  </si>
  <si>
    <t>7841851..RT1</t>
  </si>
  <si>
    <t>Malba vnitř,venk.a soklu, bez penetrace, 2x, barva cenové skupiny I</t>
  </si>
  <si>
    <t>317235...R00</t>
  </si>
  <si>
    <t>Oprava obou horních  říms</t>
  </si>
  <si>
    <t>7653119..RT1</t>
  </si>
  <si>
    <t>Oprava krytiny z bobrovek, do malty</t>
  </si>
  <si>
    <t>kpl</t>
  </si>
  <si>
    <t>6322323..R00</t>
  </si>
  <si>
    <t>Opravadlažby z cihel na plocho v ploše do 1 m2, uvnitř kapličky</t>
  </si>
  <si>
    <t>4342111..R00</t>
  </si>
  <si>
    <t>Oprava ciheln.vstupu(1.schod dl.1,5 m)vč,spárování</t>
  </si>
  <si>
    <t>Oprava ciheln.vstupu(2.schod dl.2,3 m)vč,spárování</t>
  </si>
  <si>
    <t>R-položka č1</t>
  </si>
  <si>
    <t>Oprava cihelného základu pod kapličkou</t>
  </si>
  <si>
    <t>ks</t>
  </si>
  <si>
    <t>R-položka č2</t>
  </si>
  <si>
    <t>Oprava ciheln.vstupu  do kapl.vč.spárování</t>
  </si>
  <si>
    <t>R-položka č3</t>
  </si>
  <si>
    <t>Oprava vstupní ploch před kapl.vč.spárování</t>
  </si>
  <si>
    <t>6395713..R00</t>
  </si>
  <si>
    <t>Oprava okapový chodník-odvod dešť.vod kolem , kapličky</t>
  </si>
  <si>
    <t>9389011..R00</t>
  </si>
  <si>
    <t>Vyčištění odvodň.žlabu kolem kapličky š.50 cm</t>
  </si>
  <si>
    <t>R-položka č4</t>
  </si>
  <si>
    <t>Oprava odvodňov.objekt před kapl.vč.spárování</t>
  </si>
  <si>
    <t>3272133..R00</t>
  </si>
  <si>
    <t>Oprava opěrné z kam.+ vyspár.</t>
  </si>
  <si>
    <t>m3</t>
  </si>
  <si>
    <t>3272311..R00</t>
  </si>
  <si>
    <t>Oprava opěrné z cihel 29 cm P15 M lícované</t>
  </si>
  <si>
    <t>6274521..RT2</t>
  </si>
  <si>
    <t>Spárování maltou MCs zapuštěné rovné, zdí z cihel</t>
  </si>
  <si>
    <t>4112442..R00</t>
  </si>
  <si>
    <t>Oprava klenby mezi kapl.a opěr.zdíz cihel dl.29 cm</t>
  </si>
  <si>
    <t>111201101R00</t>
  </si>
  <si>
    <t>Odstranění křovin i s kořeny na ploše do 1000 m2</t>
  </si>
  <si>
    <t>111201401R00</t>
  </si>
  <si>
    <t>Spálení křovin a stromů o průměru do 100 mm</t>
  </si>
  <si>
    <t>941941031R00</t>
  </si>
  <si>
    <t>Montáž lešení leh.řad.s podlahami,š.do 1 m, H 10 m</t>
  </si>
  <si>
    <t>941941831R00</t>
  </si>
  <si>
    <t>Demontáž lešení leh.řad.s podlahami,š.1 m, H 10 m</t>
  </si>
  <si>
    <t>941941111R00</t>
  </si>
  <si>
    <t>Pronájem lešení za den-10 dnů</t>
  </si>
  <si>
    <t>979093111R00</t>
  </si>
  <si>
    <t>Uložení suti na skládku bez zhutnění</t>
  </si>
  <si>
    <t>t</t>
  </si>
  <si>
    <t>9799901..R00</t>
  </si>
  <si>
    <t xml:space="preserve">Poplatek za skládku suti </t>
  </si>
  <si>
    <t>999281105R00</t>
  </si>
  <si>
    <t>Přesun hmot pro opravy a údržbu do výšky 6 m</t>
  </si>
  <si>
    <t>999281196R00</t>
  </si>
  <si>
    <t>Přesun hmot, opravy a údržba, příplatek do 5 km</t>
  </si>
  <si>
    <t>R-položka č5</t>
  </si>
  <si>
    <t>Demot,uložení a opět.mont.obrázku uvnitř kapl.</t>
  </si>
  <si>
    <t>R-položka č6</t>
  </si>
  <si>
    <t>Oprava.obrázku uvnitř kapl.</t>
  </si>
  <si>
    <t>R-položka č7</t>
  </si>
  <si>
    <t>Stratigraf.průzkum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</si>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</sst>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21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76" t="s">
        <v>39</v>
      </c>
      <c r="B2" s="176"/>
      <c r="C2" s="176"/>
      <c r="D2" s="176"/>
      <c r="E2" s="176"/>
      <c r="F2" s="176"/>
      <c r="G2" s="1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1"/>
  <sheetViews>
    <sheetView showGridLines="0" topLeftCell="B1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2" t="s">
        <v>42</v>
      </c>
      <c r="C1" s="203"/>
      <c r="D1" s="203"/>
      <c r="E1" s="203"/>
      <c r="F1" s="203"/>
      <c r="G1" s="203"/>
      <c r="H1" s="203"/>
      <c r="I1" s="203"/>
      <c r="J1" s="204"/>
    </row>
    <row r="2" spans="1:15" ht="23.25" customHeight="1" x14ac:dyDescent="0.2">
      <c r="A2" s="4"/>
      <c r="B2" s="81" t="s">
        <v>40</v>
      </c>
      <c r="C2" s="82"/>
      <c r="D2" s="187" t="s">
        <v>47</v>
      </c>
      <c r="E2" s="188"/>
      <c r="F2" s="188"/>
      <c r="G2" s="188"/>
      <c r="H2" s="188"/>
      <c r="I2" s="188"/>
      <c r="J2" s="189"/>
      <c r="O2" s="2"/>
    </row>
    <row r="3" spans="1:15" ht="23.25" customHeight="1" x14ac:dyDescent="0.2">
      <c r="A3" s="4"/>
      <c r="B3" s="83" t="s">
        <v>45</v>
      </c>
      <c r="C3" s="84"/>
      <c r="D3" s="215" t="s">
        <v>43</v>
      </c>
      <c r="E3" s="216"/>
      <c r="F3" s="216"/>
      <c r="G3" s="216"/>
      <c r="H3" s="216"/>
      <c r="I3" s="216"/>
      <c r="J3" s="217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48</v>
      </c>
      <c r="E5" s="26"/>
      <c r="F5" s="26"/>
      <c r="G5" s="26"/>
      <c r="H5" s="28" t="s">
        <v>33</v>
      </c>
      <c r="I5" s="91" t="s">
        <v>51</v>
      </c>
      <c r="J5" s="11"/>
    </row>
    <row r="6" spans="1:15" ht="15.75" customHeight="1" x14ac:dyDescent="0.2">
      <c r="A6" s="4"/>
      <c r="B6" s="41"/>
      <c r="C6" s="26"/>
      <c r="D6" s="91" t="s">
        <v>49</v>
      </c>
      <c r="E6" s="26"/>
      <c r="F6" s="26"/>
      <c r="G6" s="26"/>
      <c r="H6" s="28" t="s">
        <v>34</v>
      </c>
      <c r="I6" s="91" t="s">
        <v>52</v>
      </c>
      <c r="J6" s="11"/>
    </row>
    <row r="7" spans="1:15" ht="15.75" customHeight="1" x14ac:dyDescent="0.2">
      <c r="A7" s="4"/>
      <c r="B7" s="42"/>
      <c r="C7" s="92" t="s">
        <v>50</v>
      </c>
      <c r="D7" s="80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94"/>
      <c r="E11" s="194"/>
      <c r="F11" s="194"/>
      <c r="G11" s="194"/>
      <c r="H11" s="28" t="s">
        <v>33</v>
      </c>
      <c r="I11" s="91"/>
      <c r="J11" s="11"/>
    </row>
    <row r="12" spans="1:15" ht="15.75" customHeight="1" x14ac:dyDescent="0.2">
      <c r="A12" s="4"/>
      <c r="B12" s="41"/>
      <c r="C12" s="26"/>
      <c r="D12" s="213"/>
      <c r="E12" s="213"/>
      <c r="F12" s="213"/>
      <c r="G12" s="213"/>
      <c r="H12" s="28" t="s">
        <v>34</v>
      </c>
      <c r="I12" s="91"/>
      <c r="J12" s="11"/>
    </row>
    <row r="13" spans="1:15" ht="15.75" customHeight="1" x14ac:dyDescent="0.2">
      <c r="A13" s="4"/>
      <c r="B13" s="42"/>
      <c r="C13" s="92"/>
      <c r="D13" s="214"/>
      <c r="E13" s="214"/>
      <c r="F13" s="214"/>
      <c r="G13" s="214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93"/>
      <c r="F15" s="193"/>
      <c r="G15" s="211"/>
      <c r="H15" s="211"/>
      <c r="I15" s="211" t="s">
        <v>28</v>
      </c>
      <c r="J15" s="212"/>
    </row>
    <row r="16" spans="1:15" ht="23.25" customHeight="1" x14ac:dyDescent="0.2">
      <c r="A16" s="133" t="s">
        <v>23</v>
      </c>
      <c r="B16" s="134" t="s">
        <v>23</v>
      </c>
      <c r="C16" s="58"/>
      <c r="D16" s="59"/>
      <c r="E16" s="190"/>
      <c r="F16" s="191"/>
      <c r="G16" s="190"/>
      <c r="H16" s="191"/>
      <c r="I16" s="190">
        <v>0</v>
      </c>
      <c r="J16" s="192"/>
    </row>
    <row r="17" spans="1:10" ht="23.25" customHeight="1" x14ac:dyDescent="0.2">
      <c r="A17" s="133" t="s">
        <v>24</v>
      </c>
      <c r="B17" s="134" t="s">
        <v>24</v>
      </c>
      <c r="C17" s="58"/>
      <c r="D17" s="59"/>
      <c r="E17" s="190"/>
      <c r="F17" s="191"/>
      <c r="G17" s="190"/>
      <c r="H17" s="191"/>
      <c r="I17" s="190">
        <v>0</v>
      </c>
      <c r="J17" s="192"/>
    </row>
    <row r="18" spans="1:10" ht="23.25" customHeight="1" x14ac:dyDescent="0.2">
      <c r="A18" s="133" t="s">
        <v>25</v>
      </c>
      <c r="B18" s="134" t="s">
        <v>25</v>
      </c>
      <c r="C18" s="58"/>
      <c r="D18" s="59"/>
      <c r="E18" s="190"/>
      <c r="F18" s="191"/>
      <c r="G18" s="190"/>
      <c r="H18" s="191"/>
      <c r="I18" s="190">
        <v>0</v>
      </c>
      <c r="J18" s="192"/>
    </row>
    <row r="19" spans="1:10" ht="23.25" customHeight="1" x14ac:dyDescent="0.2">
      <c r="A19" s="133" t="s">
        <v>60</v>
      </c>
      <c r="B19" s="134" t="s">
        <v>26</v>
      </c>
      <c r="C19" s="58"/>
      <c r="D19" s="59"/>
      <c r="E19" s="190"/>
      <c r="F19" s="191"/>
      <c r="G19" s="190"/>
      <c r="H19" s="191"/>
      <c r="I19" s="190">
        <v>0</v>
      </c>
      <c r="J19" s="192"/>
    </row>
    <row r="20" spans="1:10" ht="23.25" customHeight="1" x14ac:dyDescent="0.2">
      <c r="A20" s="133" t="s">
        <v>61</v>
      </c>
      <c r="B20" s="134" t="s">
        <v>27</v>
      </c>
      <c r="C20" s="58"/>
      <c r="D20" s="59"/>
      <c r="E20" s="190"/>
      <c r="F20" s="191"/>
      <c r="G20" s="190"/>
      <c r="H20" s="191"/>
      <c r="I20" s="190">
        <v>0</v>
      </c>
      <c r="J20" s="192"/>
    </row>
    <row r="21" spans="1:10" ht="23.25" customHeight="1" x14ac:dyDescent="0.2">
      <c r="A21" s="4"/>
      <c r="B21" s="74" t="s">
        <v>28</v>
      </c>
      <c r="C21" s="75"/>
      <c r="D21" s="76"/>
      <c r="E21" s="200"/>
      <c r="F21" s="209"/>
      <c r="G21" s="200"/>
      <c r="H21" s="209"/>
      <c r="I21" s="200">
        <f>SUM(I16:J20)</f>
        <v>0</v>
      </c>
      <c r="J21" s="201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198">
        <v>0</v>
      </c>
      <c r="H23" s="199"/>
      <c r="I23" s="199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196">
        <v>0</v>
      </c>
      <c r="H24" s="197"/>
      <c r="I24" s="19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198">
        <v>0</v>
      </c>
      <c r="H25" s="199"/>
      <c r="I25" s="199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5">
        <v>0</v>
      </c>
      <c r="H26" s="206"/>
      <c r="I26" s="206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7">
        <f>SUM(G23:I26)</f>
        <v>0</v>
      </c>
      <c r="H27" s="207"/>
      <c r="I27" s="207"/>
      <c r="J27" s="63" t="str">
        <f t="shared" si="0"/>
        <v>CZK</v>
      </c>
    </row>
    <row r="28" spans="1:10" ht="27.75" hidden="1" customHeight="1" thickBot="1" x14ac:dyDescent="0.25">
      <c r="A28" s="4"/>
      <c r="B28" s="112" t="s">
        <v>22</v>
      </c>
      <c r="C28" s="113"/>
      <c r="D28" s="113"/>
      <c r="E28" s="114"/>
      <c r="F28" s="115"/>
      <c r="G28" s="208">
        <v>51690.48</v>
      </c>
      <c r="H28" s="210"/>
      <c r="I28" s="210"/>
      <c r="J28" s="116" t="str">
        <f t="shared" si="0"/>
        <v>CZK</v>
      </c>
    </row>
    <row r="29" spans="1:10" ht="27.75" customHeight="1" thickBot="1" x14ac:dyDescent="0.25">
      <c r="A29" s="4"/>
      <c r="B29" s="112" t="s">
        <v>35</v>
      </c>
      <c r="C29" s="117"/>
      <c r="D29" s="117"/>
      <c r="E29" s="117"/>
      <c r="F29" s="117"/>
      <c r="G29" s="208">
        <v>0</v>
      </c>
      <c r="H29" s="208"/>
      <c r="I29" s="208"/>
      <c r="J29" s="118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45915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195" t="s">
        <v>2</v>
      </c>
      <c r="E35" s="19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10" ht="25.5" hidden="1" customHeight="1" x14ac:dyDescent="0.2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10" ht="25.5" hidden="1" customHeight="1" x14ac:dyDescent="0.2">
      <c r="A39" s="96">
        <v>1</v>
      </c>
      <c r="B39" s="102" t="s">
        <v>53</v>
      </c>
      <c r="C39" s="177" t="s">
        <v>47</v>
      </c>
      <c r="D39" s="178"/>
      <c r="E39" s="178"/>
      <c r="F39" s="107">
        <v>0</v>
      </c>
      <c r="G39" s="108">
        <v>51690.48</v>
      </c>
      <c r="H39" s="109">
        <v>10855</v>
      </c>
      <c r="I39" s="109">
        <v>62545.48</v>
      </c>
      <c r="J39" s="103">
        <f>IF(CenaCelkemVypocet=0,"",I39/CenaCelkemVypocet*100)</f>
        <v>100</v>
      </c>
    </row>
    <row r="40" spans="1:10" ht="25.5" hidden="1" customHeight="1" x14ac:dyDescent="0.2">
      <c r="A40" s="96"/>
      <c r="B40" s="179" t="s">
        <v>54</v>
      </c>
      <c r="C40" s="180"/>
      <c r="D40" s="180"/>
      <c r="E40" s="181"/>
      <c r="F40" s="110">
        <f>SUMIF(A39:A39,"=1",F39:F39)</f>
        <v>0</v>
      </c>
      <c r="G40" s="111">
        <f>SUMIF(A39:A39,"=1",G39:G39)</f>
        <v>51690.48</v>
      </c>
      <c r="H40" s="111">
        <f>SUMIF(A39:A39,"=1",H39:H39)</f>
        <v>10855</v>
      </c>
      <c r="I40" s="111">
        <f>SUMIF(A39:A39,"=1",I39:I39)</f>
        <v>62545.48</v>
      </c>
      <c r="J40" s="97">
        <f>SUMIF(A39:A39,"=1",J39:J39)</f>
        <v>100</v>
      </c>
    </row>
    <row r="44" spans="1:10" ht="15.75" x14ac:dyDescent="0.25">
      <c r="B44" s="119" t="s">
        <v>56</v>
      </c>
    </row>
    <row r="46" spans="1:10" ht="25.5" customHeight="1" x14ac:dyDescent="0.2">
      <c r="A46" s="120"/>
      <c r="B46" s="123" t="s">
        <v>16</v>
      </c>
      <c r="C46" s="123" t="s">
        <v>5</v>
      </c>
      <c r="D46" s="124"/>
      <c r="E46" s="124"/>
      <c r="F46" s="127" t="s">
        <v>57</v>
      </c>
      <c r="G46" s="127"/>
      <c r="H46" s="127"/>
      <c r="I46" s="182" t="s">
        <v>28</v>
      </c>
      <c r="J46" s="182"/>
    </row>
    <row r="47" spans="1:10" ht="25.5" customHeight="1" x14ac:dyDescent="0.2">
      <c r="A47" s="121"/>
      <c r="B47" s="128" t="s">
        <v>58</v>
      </c>
      <c r="C47" s="184" t="s">
        <v>59</v>
      </c>
      <c r="D47" s="185"/>
      <c r="E47" s="185"/>
      <c r="F47" s="129" t="s">
        <v>23</v>
      </c>
      <c r="G47" s="130"/>
      <c r="H47" s="130"/>
      <c r="I47" s="183">
        <v>0</v>
      </c>
      <c r="J47" s="183"/>
    </row>
    <row r="48" spans="1:10" ht="25.5" customHeight="1" x14ac:dyDescent="0.2">
      <c r="A48" s="122"/>
      <c r="B48" s="125" t="s">
        <v>1</v>
      </c>
      <c r="C48" s="125"/>
      <c r="D48" s="126"/>
      <c r="E48" s="126"/>
      <c r="F48" s="131"/>
      <c r="G48" s="132"/>
      <c r="H48" s="132"/>
      <c r="I48" s="186">
        <f>I47</f>
        <v>0</v>
      </c>
      <c r="J48" s="186"/>
    </row>
    <row r="49" spans="6:10" x14ac:dyDescent="0.2">
      <c r="F49" s="94"/>
      <c r="G49" s="95"/>
      <c r="H49" s="94"/>
      <c r="I49" s="95"/>
      <c r="J49" s="95"/>
    </row>
    <row r="50" spans="6:10" x14ac:dyDescent="0.2">
      <c r="F50" s="94"/>
      <c r="G50" s="95"/>
      <c r="H50" s="94"/>
      <c r="I50" s="95"/>
      <c r="J50" s="95"/>
    </row>
    <row r="51" spans="6:10" x14ac:dyDescent="0.2">
      <c r="F51" s="94"/>
      <c r="G51" s="95"/>
      <c r="H51" s="94"/>
      <c r="I51" s="95"/>
      <c r="J51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  <mergeCell ref="B1:J1"/>
    <mergeCell ref="E21:F21"/>
    <mergeCell ref="G15:H15"/>
    <mergeCell ref="I15:J15"/>
    <mergeCell ref="E16:F16"/>
    <mergeCell ref="D12:G12"/>
    <mergeCell ref="D13:G13"/>
    <mergeCell ref="D3:J3"/>
    <mergeCell ref="I48:J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C39:E39"/>
    <mergeCell ref="B40:E40"/>
    <mergeCell ref="I46:J46"/>
    <mergeCell ref="I47:J47"/>
    <mergeCell ref="C47:E4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18" t="s">
        <v>6</v>
      </c>
      <c r="B1" s="218"/>
      <c r="C1" s="219"/>
      <c r="D1" s="218"/>
      <c r="E1" s="218"/>
      <c r="F1" s="218"/>
      <c r="G1" s="218"/>
    </row>
    <row r="2" spans="1:7" ht="24.95" customHeight="1" x14ac:dyDescent="0.2">
      <c r="A2" s="79" t="s">
        <v>41</v>
      </c>
      <c r="B2" s="78"/>
      <c r="C2" s="220"/>
      <c r="D2" s="220"/>
      <c r="E2" s="220"/>
      <c r="F2" s="220"/>
      <c r="G2" s="221"/>
    </row>
    <row r="3" spans="1:7" ht="24.95" hidden="1" customHeight="1" x14ac:dyDescent="0.2">
      <c r="A3" s="79" t="s">
        <v>7</v>
      </c>
      <c r="B3" s="78"/>
      <c r="C3" s="220"/>
      <c r="D3" s="220"/>
      <c r="E3" s="220"/>
      <c r="F3" s="220"/>
      <c r="G3" s="221"/>
    </row>
    <row r="4" spans="1:7" ht="24.95" hidden="1" customHeight="1" x14ac:dyDescent="0.2">
      <c r="A4" s="79" t="s">
        <v>8</v>
      </c>
      <c r="B4" s="78"/>
      <c r="C4" s="220"/>
      <c r="D4" s="220"/>
      <c r="E4" s="220"/>
      <c r="F4" s="220"/>
      <c r="G4" s="22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47"/>
  <sheetViews>
    <sheetView tabSelected="1" topLeftCell="A6" workbookViewId="0">
      <selection activeCell="N49" sqref="N49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22" t="s">
        <v>6</v>
      </c>
      <c r="B1" s="222"/>
      <c r="C1" s="222"/>
      <c r="D1" s="222"/>
      <c r="E1" s="222"/>
      <c r="F1" s="222"/>
      <c r="G1" s="222"/>
      <c r="AE1" t="s">
        <v>63</v>
      </c>
    </row>
    <row r="2" spans="1:60" ht="24.95" customHeight="1" x14ac:dyDescent="0.2">
      <c r="A2" s="137" t="s">
        <v>62</v>
      </c>
      <c r="B2" s="135"/>
      <c r="C2" s="223" t="s">
        <v>47</v>
      </c>
      <c r="D2" s="224"/>
      <c r="E2" s="224"/>
      <c r="F2" s="224"/>
      <c r="G2" s="225"/>
      <c r="AE2" t="s">
        <v>64</v>
      </c>
    </row>
    <row r="3" spans="1:60" ht="24.95" customHeight="1" x14ac:dyDescent="0.2">
      <c r="A3" s="138" t="s">
        <v>7</v>
      </c>
      <c r="B3" s="136"/>
      <c r="C3" s="226" t="s">
        <v>43</v>
      </c>
      <c r="D3" s="227"/>
      <c r="E3" s="227"/>
      <c r="F3" s="227"/>
      <c r="G3" s="228"/>
      <c r="AE3" t="s">
        <v>65</v>
      </c>
    </row>
    <row r="4" spans="1:60" ht="24.95" hidden="1" customHeight="1" x14ac:dyDescent="0.2">
      <c r="A4" s="138" t="s">
        <v>8</v>
      </c>
      <c r="B4" s="136"/>
      <c r="C4" s="226"/>
      <c r="D4" s="227"/>
      <c r="E4" s="227"/>
      <c r="F4" s="227"/>
      <c r="G4" s="228"/>
      <c r="AE4" t="s">
        <v>66</v>
      </c>
    </row>
    <row r="5" spans="1:60" hidden="1" x14ac:dyDescent="0.2">
      <c r="A5" s="139" t="s">
        <v>67</v>
      </c>
      <c r="B5" s="140"/>
      <c r="C5" s="141"/>
      <c r="D5" s="142"/>
      <c r="E5" s="142"/>
      <c r="F5" s="142"/>
      <c r="G5" s="143"/>
      <c r="AE5" t="s">
        <v>68</v>
      </c>
    </row>
    <row r="7" spans="1:60" ht="38.25" x14ac:dyDescent="0.2">
      <c r="A7" s="147" t="s">
        <v>69</v>
      </c>
      <c r="B7" s="148" t="s">
        <v>70</v>
      </c>
      <c r="C7" s="148" t="s">
        <v>71</v>
      </c>
      <c r="D7" s="147" t="s">
        <v>72</v>
      </c>
      <c r="E7" s="147" t="s">
        <v>73</v>
      </c>
      <c r="F7" s="144" t="s">
        <v>74</v>
      </c>
      <c r="G7" s="157" t="s">
        <v>28</v>
      </c>
      <c r="H7" s="158" t="s">
        <v>29</v>
      </c>
      <c r="I7" s="158" t="s">
        <v>75</v>
      </c>
      <c r="J7" s="158" t="s">
        <v>30</v>
      </c>
      <c r="K7" s="158" t="s">
        <v>76</v>
      </c>
      <c r="L7" s="158" t="s">
        <v>77</v>
      </c>
      <c r="M7" s="158" t="s">
        <v>78</v>
      </c>
      <c r="N7" s="158" t="s">
        <v>79</v>
      </c>
      <c r="O7" s="158" t="s">
        <v>80</v>
      </c>
      <c r="P7" s="158" t="s">
        <v>81</v>
      </c>
      <c r="Q7" s="158" t="s">
        <v>82</v>
      </c>
      <c r="R7" s="158" t="s">
        <v>83</v>
      </c>
      <c r="S7" s="158" t="s">
        <v>84</v>
      </c>
      <c r="T7" s="158" t="s">
        <v>85</v>
      </c>
      <c r="U7" s="150" t="s">
        <v>86</v>
      </c>
    </row>
    <row r="8" spans="1:60" x14ac:dyDescent="0.2">
      <c r="A8" s="159" t="s">
        <v>87</v>
      </c>
      <c r="B8" s="160" t="s">
        <v>58</v>
      </c>
      <c r="C8" s="161" t="s">
        <v>59</v>
      </c>
      <c r="D8" s="162"/>
      <c r="E8" s="163"/>
      <c r="F8" s="164"/>
      <c r="G8" s="164">
        <f>SUMIF(AE9:AE45,"&lt;&gt;NOR",G9:G45)</f>
        <v>0</v>
      </c>
      <c r="H8" s="164"/>
      <c r="I8" s="164">
        <f>SUM(I9:I45)</f>
        <v>6251.1900000000005</v>
      </c>
      <c r="J8" s="164"/>
      <c r="K8" s="164">
        <f>SUM(K9:K45)</f>
        <v>45439.290000000008</v>
      </c>
      <c r="L8" s="164"/>
      <c r="M8" s="164">
        <f>SUM(M9:M45)</f>
        <v>0</v>
      </c>
      <c r="N8" s="149"/>
      <c r="O8" s="149">
        <f>SUM(O9:O45)</f>
        <v>3.10148</v>
      </c>
      <c r="P8" s="149"/>
      <c r="Q8" s="149">
        <f>SUM(Q9:Q45)</f>
        <v>0.2429</v>
      </c>
      <c r="R8" s="149"/>
      <c r="S8" s="149"/>
      <c r="T8" s="159"/>
      <c r="U8" s="149">
        <f>SUM(U9:U45)</f>
        <v>47.459999999999994</v>
      </c>
      <c r="AE8" t="s">
        <v>88</v>
      </c>
    </row>
    <row r="9" spans="1:60" outlineLevel="1" x14ac:dyDescent="0.2">
      <c r="A9" s="146">
        <v>1</v>
      </c>
      <c r="B9" s="151" t="s">
        <v>89</v>
      </c>
      <c r="C9" s="172" t="s">
        <v>90</v>
      </c>
      <c r="D9" s="152" t="s">
        <v>91</v>
      </c>
      <c r="E9" s="155">
        <v>5.5</v>
      </c>
      <c r="F9" s="156">
        <v>0</v>
      </c>
      <c r="G9" s="156">
        <f>E9*F9</f>
        <v>0</v>
      </c>
      <c r="H9" s="156">
        <v>0</v>
      </c>
      <c r="I9" s="156">
        <f t="shared" ref="I9:I45" si="0">ROUND(E9*H9,2)</f>
        <v>0</v>
      </c>
      <c r="J9" s="156">
        <v>42.1</v>
      </c>
      <c r="K9" s="156">
        <f t="shared" ref="K9:K45" si="1">ROUND(E9*J9,2)</f>
        <v>231.55</v>
      </c>
      <c r="L9" s="156">
        <v>21</v>
      </c>
      <c r="M9" s="156">
        <f t="shared" ref="M9:M45" si="2">G9*(1+L9/100)</f>
        <v>0</v>
      </c>
      <c r="N9" s="153">
        <v>0</v>
      </c>
      <c r="O9" s="153">
        <f t="shared" ref="O9:O45" si="3">ROUND(E9*N9,5)</f>
        <v>0</v>
      </c>
      <c r="P9" s="153">
        <v>0.02</v>
      </c>
      <c r="Q9" s="153">
        <f t="shared" ref="Q9:Q45" si="4">ROUND(E9*P9,5)</f>
        <v>0.11</v>
      </c>
      <c r="R9" s="153"/>
      <c r="S9" s="153"/>
      <c r="T9" s="154">
        <v>0.13</v>
      </c>
      <c r="U9" s="153">
        <f t="shared" ref="U9:U45" si="5">ROUND(E9*T9,2)</f>
        <v>0.72</v>
      </c>
      <c r="V9" s="145"/>
      <c r="W9" s="145"/>
      <c r="X9" s="145"/>
      <c r="Y9" s="145"/>
      <c r="Z9" s="145"/>
      <c r="AA9" s="145"/>
      <c r="AB9" s="145"/>
      <c r="AC9" s="145"/>
      <c r="AD9" s="145"/>
      <c r="AE9" s="145" t="s">
        <v>92</v>
      </c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">
      <c r="A10" s="146">
        <v>2</v>
      </c>
      <c r="B10" s="151" t="s">
        <v>93</v>
      </c>
      <c r="C10" s="172" t="s">
        <v>94</v>
      </c>
      <c r="D10" s="152" t="s">
        <v>91</v>
      </c>
      <c r="E10" s="155">
        <v>1.3</v>
      </c>
      <c r="F10" s="156">
        <v>0</v>
      </c>
      <c r="G10" s="156">
        <f t="shared" ref="G10:G45" si="6">E10*F10</f>
        <v>0</v>
      </c>
      <c r="H10" s="156">
        <v>0</v>
      </c>
      <c r="I10" s="156">
        <f t="shared" si="0"/>
        <v>0</v>
      </c>
      <c r="J10" s="156">
        <v>32.4</v>
      </c>
      <c r="K10" s="156">
        <f t="shared" si="1"/>
        <v>42.12</v>
      </c>
      <c r="L10" s="156">
        <v>21</v>
      </c>
      <c r="M10" s="156">
        <f t="shared" si="2"/>
        <v>0</v>
      </c>
      <c r="N10" s="153">
        <v>0</v>
      </c>
      <c r="O10" s="153">
        <f t="shared" si="3"/>
        <v>0</v>
      </c>
      <c r="P10" s="153">
        <v>2.9000000000000001E-2</v>
      </c>
      <c r="Q10" s="153">
        <f t="shared" si="4"/>
        <v>3.7699999999999997E-2</v>
      </c>
      <c r="R10" s="153"/>
      <c r="S10" s="153"/>
      <c r="T10" s="154">
        <v>0.1</v>
      </c>
      <c r="U10" s="153">
        <f t="shared" si="5"/>
        <v>0.13</v>
      </c>
      <c r="V10" s="145"/>
      <c r="W10" s="145"/>
      <c r="X10" s="145"/>
      <c r="Y10" s="145"/>
      <c r="Z10" s="145"/>
      <c r="AA10" s="145"/>
      <c r="AB10" s="145"/>
      <c r="AC10" s="145"/>
      <c r="AD10" s="145"/>
      <c r="AE10" s="145" t="s">
        <v>92</v>
      </c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">
      <c r="A11" s="146">
        <v>3</v>
      </c>
      <c r="B11" s="151" t="s">
        <v>95</v>
      </c>
      <c r="C11" s="172" t="s">
        <v>96</v>
      </c>
      <c r="D11" s="152" t="s">
        <v>91</v>
      </c>
      <c r="E11" s="155">
        <v>6.8</v>
      </c>
      <c r="F11" s="156">
        <v>0</v>
      </c>
      <c r="G11" s="156">
        <f t="shared" si="6"/>
        <v>0</v>
      </c>
      <c r="H11" s="156">
        <v>0</v>
      </c>
      <c r="I11" s="156">
        <f t="shared" si="0"/>
        <v>0</v>
      </c>
      <c r="J11" s="156">
        <v>71.3</v>
      </c>
      <c r="K11" s="156">
        <f t="shared" si="1"/>
        <v>484.84</v>
      </c>
      <c r="L11" s="156">
        <v>21</v>
      </c>
      <c r="M11" s="156">
        <f t="shared" si="2"/>
        <v>0</v>
      </c>
      <c r="N11" s="153">
        <v>0</v>
      </c>
      <c r="O11" s="153">
        <f t="shared" si="3"/>
        <v>0</v>
      </c>
      <c r="P11" s="153">
        <v>1.4E-2</v>
      </c>
      <c r="Q11" s="153">
        <f t="shared" si="4"/>
        <v>9.5200000000000007E-2</v>
      </c>
      <c r="R11" s="153"/>
      <c r="S11" s="153"/>
      <c r="T11" s="154">
        <v>0.22</v>
      </c>
      <c r="U11" s="153">
        <f t="shared" si="5"/>
        <v>1.5</v>
      </c>
      <c r="V11" s="145"/>
      <c r="W11" s="145"/>
      <c r="X11" s="145"/>
      <c r="Y11" s="145"/>
      <c r="Z11" s="145"/>
      <c r="AA11" s="145"/>
      <c r="AB11" s="145"/>
      <c r="AC11" s="145"/>
      <c r="AD11" s="145"/>
      <c r="AE11" s="145" t="s">
        <v>92</v>
      </c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">
      <c r="A12" s="146">
        <v>4</v>
      </c>
      <c r="B12" s="151" t="s">
        <v>97</v>
      </c>
      <c r="C12" s="172" t="s">
        <v>98</v>
      </c>
      <c r="D12" s="152" t="s">
        <v>91</v>
      </c>
      <c r="E12" s="155">
        <v>5.5</v>
      </c>
      <c r="F12" s="156">
        <v>0</v>
      </c>
      <c r="G12" s="156">
        <f t="shared" si="6"/>
        <v>0</v>
      </c>
      <c r="H12" s="156">
        <v>38.159999999999997</v>
      </c>
      <c r="I12" s="156">
        <f t="shared" si="0"/>
        <v>209.88</v>
      </c>
      <c r="J12" s="156">
        <v>277.34000000000003</v>
      </c>
      <c r="K12" s="156">
        <f t="shared" si="1"/>
        <v>1525.37</v>
      </c>
      <c r="L12" s="156">
        <v>21</v>
      </c>
      <c r="M12" s="156">
        <f t="shared" si="2"/>
        <v>0</v>
      </c>
      <c r="N12" s="153">
        <v>2.606E-2</v>
      </c>
      <c r="O12" s="153">
        <f t="shared" si="3"/>
        <v>0.14333000000000001</v>
      </c>
      <c r="P12" s="153">
        <v>0</v>
      </c>
      <c r="Q12" s="153">
        <f t="shared" si="4"/>
        <v>0</v>
      </c>
      <c r="R12" s="153"/>
      <c r="S12" s="153"/>
      <c r="T12" s="154">
        <v>0.58225000000000005</v>
      </c>
      <c r="U12" s="153">
        <f t="shared" si="5"/>
        <v>3.2</v>
      </c>
      <c r="V12" s="145"/>
      <c r="W12" s="145"/>
      <c r="X12" s="145"/>
      <c r="Y12" s="145"/>
      <c r="Z12" s="145"/>
      <c r="AA12" s="145"/>
      <c r="AB12" s="145"/>
      <c r="AC12" s="145"/>
      <c r="AD12" s="145"/>
      <c r="AE12" s="145" t="s">
        <v>92</v>
      </c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ht="22.5" outlineLevel="1" x14ac:dyDescent="0.2">
      <c r="A13" s="146">
        <v>5</v>
      </c>
      <c r="B13" s="151" t="s">
        <v>99</v>
      </c>
      <c r="C13" s="172" t="s">
        <v>100</v>
      </c>
      <c r="D13" s="152" t="s">
        <v>91</v>
      </c>
      <c r="E13" s="155">
        <v>1.3</v>
      </c>
      <c r="F13" s="156">
        <v>0</v>
      </c>
      <c r="G13" s="156">
        <f t="shared" si="6"/>
        <v>0</v>
      </c>
      <c r="H13" s="156">
        <v>74.8</v>
      </c>
      <c r="I13" s="156">
        <f t="shared" si="0"/>
        <v>97.24</v>
      </c>
      <c r="J13" s="156">
        <v>230.7</v>
      </c>
      <c r="K13" s="156">
        <f t="shared" si="1"/>
        <v>299.91000000000003</v>
      </c>
      <c r="L13" s="156">
        <v>21</v>
      </c>
      <c r="M13" s="156">
        <f t="shared" si="2"/>
        <v>0</v>
      </c>
      <c r="N13" s="153">
        <v>4.9979999999999997E-2</v>
      </c>
      <c r="O13" s="153">
        <f t="shared" si="3"/>
        <v>6.497E-2</v>
      </c>
      <c r="P13" s="153">
        <v>0</v>
      </c>
      <c r="Q13" s="153">
        <f t="shared" si="4"/>
        <v>0</v>
      </c>
      <c r="R13" s="153"/>
      <c r="S13" s="153"/>
      <c r="T13" s="154">
        <v>0.51127999999999996</v>
      </c>
      <c r="U13" s="153">
        <f t="shared" si="5"/>
        <v>0.66</v>
      </c>
      <c r="V13" s="145"/>
      <c r="W13" s="145"/>
      <c r="X13" s="145"/>
      <c r="Y13" s="145"/>
      <c r="Z13" s="145"/>
      <c r="AA13" s="145"/>
      <c r="AB13" s="145"/>
      <c r="AC13" s="145"/>
      <c r="AD13" s="145"/>
      <c r="AE13" s="145" t="s">
        <v>92</v>
      </c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ht="22.5" outlineLevel="1" x14ac:dyDescent="0.2">
      <c r="A14" s="146">
        <v>6</v>
      </c>
      <c r="B14" s="151" t="s">
        <v>101</v>
      </c>
      <c r="C14" s="172" t="s">
        <v>102</v>
      </c>
      <c r="D14" s="152" t="s">
        <v>103</v>
      </c>
      <c r="E14" s="155">
        <v>10</v>
      </c>
      <c r="F14" s="156">
        <v>0</v>
      </c>
      <c r="G14" s="156">
        <f t="shared" si="6"/>
        <v>0</v>
      </c>
      <c r="H14" s="156">
        <v>9.91</v>
      </c>
      <c r="I14" s="156">
        <f t="shared" si="0"/>
        <v>99.1</v>
      </c>
      <c r="J14" s="156">
        <v>145.09</v>
      </c>
      <c r="K14" s="156">
        <f t="shared" si="1"/>
        <v>1450.9</v>
      </c>
      <c r="L14" s="156">
        <v>21</v>
      </c>
      <c r="M14" s="156">
        <f t="shared" si="2"/>
        <v>0</v>
      </c>
      <c r="N14" s="153">
        <v>3.7699999999999999E-3</v>
      </c>
      <c r="O14" s="153">
        <f t="shared" si="3"/>
        <v>3.7699999999999997E-2</v>
      </c>
      <c r="P14" s="153">
        <v>0</v>
      </c>
      <c r="Q14" s="153">
        <f t="shared" si="4"/>
        <v>0</v>
      </c>
      <c r="R14" s="153"/>
      <c r="S14" s="153"/>
      <c r="T14" s="154">
        <v>0.22770000000000001</v>
      </c>
      <c r="U14" s="153">
        <f t="shared" si="5"/>
        <v>2.2799999999999998</v>
      </c>
      <c r="V14" s="145"/>
      <c r="W14" s="145"/>
      <c r="X14" s="145"/>
      <c r="Y14" s="145"/>
      <c r="Z14" s="145"/>
      <c r="AA14" s="145"/>
      <c r="AB14" s="145"/>
      <c r="AC14" s="145"/>
      <c r="AD14" s="145"/>
      <c r="AE14" s="145" t="s">
        <v>92</v>
      </c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ht="22.5" outlineLevel="1" x14ac:dyDescent="0.2">
      <c r="A15" s="146">
        <v>7</v>
      </c>
      <c r="B15" s="151" t="s">
        <v>101</v>
      </c>
      <c r="C15" s="172" t="s">
        <v>104</v>
      </c>
      <c r="D15" s="152" t="s">
        <v>103</v>
      </c>
      <c r="E15" s="155">
        <v>3</v>
      </c>
      <c r="F15" s="156">
        <v>0</v>
      </c>
      <c r="G15" s="156">
        <f t="shared" si="6"/>
        <v>0</v>
      </c>
      <c r="H15" s="156">
        <v>9.91</v>
      </c>
      <c r="I15" s="156">
        <f t="shared" si="0"/>
        <v>29.73</v>
      </c>
      <c r="J15" s="156">
        <v>115.09</v>
      </c>
      <c r="K15" s="156">
        <f t="shared" si="1"/>
        <v>345.27</v>
      </c>
      <c r="L15" s="156">
        <v>21</v>
      </c>
      <c r="M15" s="156">
        <f t="shared" si="2"/>
        <v>0</v>
      </c>
      <c r="N15" s="153">
        <v>3.7699999999999999E-3</v>
      </c>
      <c r="O15" s="153">
        <f t="shared" si="3"/>
        <v>1.1310000000000001E-2</v>
      </c>
      <c r="P15" s="153">
        <v>0</v>
      </c>
      <c r="Q15" s="153">
        <f t="shared" si="4"/>
        <v>0</v>
      </c>
      <c r="R15" s="153"/>
      <c r="S15" s="153"/>
      <c r="T15" s="154">
        <v>0.22770000000000001</v>
      </c>
      <c r="U15" s="153">
        <f t="shared" si="5"/>
        <v>0.68</v>
      </c>
      <c r="V15" s="145"/>
      <c r="W15" s="145"/>
      <c r="X15" s="145"/>
      <c r="Y15" s="145"/>
      <c r="Z15" s="145"/>
      <c r="AA15" s="145"/>
      <c r="AB15" s="145"/>
      <c r="AC15" s="145"/>
      <c r="AD15" s="145"/>
      <c r="AE15" s="145" t="s">
        <v>92</v>
      </c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ht="22.5" outlineLevel="1" x14ac:dyDescent="0.2">
      <c r="A16" s="146">
        <v>8</v>
      </c>
      <c r="B16" s="151" t="s">
        <v>105</v>
      </c>
      <c r="C16" s="172" t="s">
        <v>106</v>
      </c>
      <c r="D16" s="152" t="s">
        <v>91</v>
      </c>
      <c r="E16" s="155">
        <v>31</v>
      </c>
      <c r="F16" s="156">
        <v>0</v>
      </c>
      <c r="G16" s="156">
        <f t="shared" si="6"/>
        <v>0</v>
      </c>
      <c r="H16" s="156">
        <v>2.0299999999999998</v>
      </c>
      <c r="I16" s="156">
        <f t="shared" si="0"/>
        <v>62.93</v>
      </c>
      <c r="J16" s="156">
        <v>27.97</v>
      </c>
      <c r="K16" s="156">
        <f t="shared" si="1"/>
        <v>867.07</v>
      </c>
      <c r="L16" s="156">
        <v>21</v>
      </c>
      <c r="M16" s="156">
        <f t="shared" si="2"/>
        <v>0</v>
      </c>
      <c r="N16" s="153">
        <v>1.0000000000000001E-5</v>
      </c>
      <c r="O16" s="153">
        <f t="shared" si="3"/>
        <v>3.1E-4</v>
      </c>
      <c r="P16" s="153">
        <v>0</v>
      </c>
      <c r="Q16" s="153">
        <f t="shared" si="4"/>
        <v>0</v>
      </c>
      <c r="R16" s="153"/>
      <c r="S16" s="153"/>
      <c r="T16" s="154">
        <v>6.8000000000000005E-2</v>
      </c>
      <c r="U16" s="153">
        <f t="shared" si="5"/>
        <v>2.11</v>
      </c>
      <c r="V16" s="145"/>
      <c r="W16" s="145"/>
      <c r="X16" s="145"/>
      <c r="Y16" s="145"/>
      <c r="Z16" s="145"/>
      <c r="AA16" s="145"/>
      <c r="AB16" s="145"/>
      <c r="AC16" s="145"/>
      <c r="AD16" s="145"/>
      <c r="AE16" s="145" t="s">
        <v>92</v>
      </c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 x14ac:dyDescent="0.2">
      <c r="A17" s="146">
        <v>9</v>
      </c>
      <c r="B17" s="151" t="s">
        <v>107</v>
      </c>
      <c r="C17" s="172" t="s">
        <v>108</v>
      </c>
      <c r="D17" s="152" t="s">
        <v>91</v>
      </c>
      <c r="E17" s="155">
        <v>38</v>
      </c>
      <c r="F17" s="156">
        <v>0</v>
      </c>
      <c r="G17" s="156">
        <f t="shared" si="6"/>
        <v>0</v>
      </c>
      <c r="H17" s="156">
        <v>33.19</v>
      </c>
      <c r="I17" s="156">
        <f t="shared" si="0"/>
        <v>1261.22</v>
      </c>
      <c r="J17" s="156">
        <v>60.31</v>
      </c>
      <c r="K17" s="156">
        <f t="shared" si="1"/>
        <v>2291.7800000000002</v>
      </c>
      <c r="L17" s="156">
        <v>21</v>
      </c>
      <c r="M17" s="156">
        <f t="shared" si="2"/>
        <v>0</v>
      </c>
      <c r="N17" s="153">
        <v>3.2000000000000003E-4</v>
      </c>
      <c r="O17" s="153">
        <f t="shared" si="3"/>
        <v>1.2160000000000001E-2</v>
      </c>
      <c r="P17" s="153">
        <v>0</v>
      </c>
      <c r="Q17" s="153">
        <f t="shared" si="4"/>
        <v>0</v>
      </c>
      <c r="R17" s="153"/>
      <c r="S17" s="153"/>
      <c r="T17" s="154">
        <v>7.0000000000000007E-2</v>
      </c>
      <c r="U17" s="153">
        <f t="shared" si="5"/>
        <v>2.66</v>
      </c>
      <c r="V17" s="145"/>
      <c r="W17" s="145"/>
      <c r="X17" s="145"/>
      <c r="Y17" s="145"/>
      <c r="Z17" s="145"/>
      <c r="AA17" s="145"/>
      <c r="AB17" s="145"/>
      <c r="AC17" s="145"/>
      <c r="AD17" s="145"/>
      <c r="AE17" s="145" t="s">
        <v>92</v>
      </c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ht="22.5" outlineLevel="1" x14ac:dyDescent="0.2">
      <c r="A18" s="146">
        <v>10</v>
      </c>
      <c r="B18" s="151" t="s">
        <v>109</v>
      </c>
      <c r="C18" s="172" t="s">
        <v>110</v>
      </c>
      <c r="D18" s="152" t="s">
        <v>91</v>
      </c>
      <c r="E18" s="155">
        <v>38</v>
      </c>
      <c r="F18" s="156">
        <v>0</v>
      </c>
      <c r="G18" s="156">
        <f t="shared" si="6"/>
        <v>0</v>
      </c>
      <c r="H18" s="156">
        <v>55.16</v>
      </c>
      <c r="I18" s="156">
        <f t="shared" si="0"/>
        <v>2096.08</v>
      </c>
      <c r="J18" s="156">
        <v>48.34</v>
      </c>
      <c r="K18" s="156">
        <f t="shared" si="1"/>
        <v>1836.92</v>
      </c>
      <c r="L18" s="156">
        <v>21</v>
      </c>
      <c r="M18" s="156">
        <f t="shared" si="2"/>
        <v>0</v>
      </c>
      <c r="N18" s="153">
        <v>4.2000000000000002E-4</v>
      </c>
      <c r="O18" s="153">
        <f t="shared" si="3"/>
        <v>1.5959999999999998E-2</v>
      </c>
      <c r="P18" s="153">
        <v>0</v>
      </c>
      <c r="Q18" s="153">
        <f t="shared" si="4"/>
        <v>0</v>
      </c>
      <c r="R18" s="153"/>
      <c r="S18" s="153"/>
      <c r="T18" s="154">
        <v>0.10191</v>
      </c>
      <c r="U18" s="153">
        <f t="shared" si="5"/>
        <v>3.87</v>
      </c>
      <c r="V18" s="145"/>
      <c r="W18" s="145"/>
      <c r="X18" s="145"/>
      <c r="Y18" s="145"/>
      <c r="Z18" s="145"/>
      <c r="AA18" s="145"/>
      <c r="AB18" s="145"/>
      <c r="AC18" s="145"/>
      <c r="AD18" s="145"/>
      <c r="AE18" s="145" t="s">
        <v>92</v>
      </c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1" x14ac:dyDescent="0.2">
      <c r="A19" s="146">
        <v>11</v>
      </c>
      <c r="B19" s="151" t="s">
        <v>111</v>
      </c>
      <c r="C19" s="172" t="s">
        <v>112</v>
      </c>
      <c r="D19" s="152" t="s">
        <v>103</v>
      </c>
      <c r="E19" s="155">
        <v>5</v>
      </c>
      <c r="F19" s="156">
        <v>0</v>
      </c>
      <c r="G19" s="156">
        <f t="shared" si="6"/>
        <v>0</v>
      </c>
      <c r="H19" s="156">
        <v>353.46</v>
      </c>
      <c r="I19" s="156">
        <f t="shared" si="0"/>
        <v>1767.3</v>
      </c>
      <c r="J19" s="156">
        <v>201.54000000000002</v>
      </c>
      <c r="K19" s="156">
        <f t="shared" si="1"/>
        <v>1007.7</v>
      </c>
      <c r="L19" s="156">
        <v>21</v>
      </c>
      <c r="M19" s="156">
        <f t="shared" si="2"/>
        <v>0</v>
      </c>
      <c r="N19" s="153">
        <v>0.01</v>
      </c>
      <c r="O19" s="153">
        <f t="shared" si="3"/>
        <v>0.05</v>
      </c>
      <c r="P19" s="153">
        <v>0</v>
      </c>
      <c r="Q19" s="153">
        <f t="shared" si="4"/>
        <v>0</v>
      </c>
      <c r="R19" s="153"/>
      <c r="S19" s="153"/>
      <c r="T19" s="154">
        <v>4.8855000000000004</v>
      </c>
      <c r="U19" s="153">
        <f t="shared" si="5"/>
        <v>24.43</v>
      </c>
      <c r="V19" s="145"/>
      <c r="W19" s="145"/>
      <c r="X19" s="145"/>
      <c r="Y19" s="145"/>
      <c r="Z19" s="145"/>
      <c r="AA19" s="145"/>
      <c r="AB19" s="145"/>
      <c r="AC19" s="145"/>
      <c r="AD19" s="145"/>
      <c r="AE19" s="145" t="s">
        <v>92</v>
      </c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1" x14ac:dyDescent="0.2">
      <c r="A20" s="146">
        <v>12</v>
      </c>
      <c r="B20" s="151" t="s">
        <v>113</v>
      </c>
      <c r="C20" s="172" t="s">
        <v>114</v>
      </c>
      <c r="D20" s="152" t="s">
        <v>115</v>
      </c>
      <c r="E20" s="155">
        <v>0.8</v>
      </c>
      <c r="F20" s="156">
        <v>0</v>
      </c>
      <c r="G20" s="156">
        <f t="shared" si="6"/>
        <v>0</v>
      </c>
      <c r="H20" s="156">
        <v>100.39</v>
      </c>
      <c r="I20" s="156">
        <f t="shared" si="0"/>
        <v>80.31</v>
      </c>
      <c r="J20" s="156">
        <v>2849.61</v>
      </c>
      <c r="K20" s="156">
        <f t="shared" si="1"/>
        <v>2279.69</v>
      </c>
      <c r="L20" s="156">
        <v>21</v>
      </c>
      <c r="M20" s="156">
        <f t="shared" si="2"/>
        <v>0</v>
      </c>
      <c r="N20" s="153">
        <v>1.2959999999999999E-2</v>
      </c>
      <c r="O20" s="153">
        <f t="shared" si="3"/>
        <v>1.0370000000000001E-2</v>
      </c>
      <c r="P20" s="153">
        <v>0</v>
      </c>
      <c r="Q20" s="153">
        <f t="shared" si="4"/>
        <v>0</v>
      </c>
      <c r="R20" s="153"/>
      <c r="S20" s="153"/>
      <c r="T20" s="154">
        <v>0.151</v>
      </c>
      <c r="U20" s="153">
        <f t="shared" si="5"/>
        <v>0.12</v>
      </c>
      <c r="V20" s="145"/>
      <c r="W20" s="145"/>
      <c r="X20" s="145"/>
      <c r="Y20" s="145"/>
      <c r="Z20" s="145"/>
      <c r="AA20" s="145"/>
      <c r="AB20" s="145"/>
      <c r="AC20" s="145"/>
      <c r="AD20" s="145"/>
      <c r="AE20" s="145" t="s">
        <v>92</v>
      </c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ht="22.5" outlineLevel="1" x14ac:dyDescent="0.2">
      <c r="A21" s="146">
        <v>13</v>
      </c>
      <c r="B21" s="151" t="s">
        <v>116</v>
      </c>
      <c r="C21" s="172" t="s">
        <v>117</v>
      </c>
      <c r="D21" s="152" t="s">
        <v>91</v>
      </c>
      <c r="E21" s="155">
        <v>0.3</v>
      </c>
      <c r="F21" s="156">
        <v>0</v>
      </c>
      <c r="G21" s="156">
        <f t="shared" si="6"/>
        <v>0</v>
      </c>
      <c r="H21" s="156">
        <v>230.11</v>
      </c>
      <c r="I21" s="156">
        <f t="shared" si="0"/>
        <v>69.03</v>
      </c>
      <c r="J21" s="156">
        <v>243.89</v>
      </c>
      <c r="K21" s="156">
        <f t="shared" si="1"/>
        <v>73.17</v>
      </c>
      <c r="L21" s="156">
        <v>21</v>
      </c>
      <c r="M21" s="156">
        <f t="shared" si="2"/>
        <v>0</v>
      </c>
      <c r="N21" s="153">
        <v>0.16886000000000001</v>
      </c>
      <c r="O21" s="153">
        <f t="shared" si="3"/>
        <v>5.0659999999999997E-2</v>
      </c>
      <c r="P21" s="153">
        <v>0</v>
      </c>
      <c r="Q21" s="153">
        <f t="shared" si="4"/>
        <v>0</v>
      </c>
      <c r="R21" s="153"/>
      <c r="S21" s="153"/>
      <c r="T21" s="154">
        <v>0.59</v>
      </c>
      <c r="U21" s="153">
        <f t="shared" si="5"/>
        <v>0.18</v>
      </c>
      <c r="V21" s="145"/>
      <c r="W21" s="145"/>
      <c r="X21" s="145"/>
      <c r="Y21" s="145"/>
      <c r="Z21" s="145"/>
      <c r="AA21" s="145"/>
      <c r="AB21" s="145"/>
      <c r="AC21" s="145"/>
      <c r="AD21" s="145"/>
      <c r="AE21" s="145" t="s">
        <v>92</v>
      </c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 x14ac:dyDescent="0.2">
      <c r="A22" s="146">
        <v>14</v>
      </c>
      <c r="B22" s="151" t="s">
        <v>118</v>
      </c>
      <c r="C22" s="172" t="s">
        <v>119</v>
      </c>
      <c r="D22" s="152" t="s">
        <v>103</v>
      </c>
      <c r="E22" s="155">
        <v>0.4</v>
      </c>
      <c r="F22" s="156">
        <v>0</v>
      </c>
      <c r="G22" s="156">
        <f t="shared" si="6"/>
        <v>0</v>
      </c>
      <c r="H22" s="156">
        <v>1166.54</v>
      </c>
      <c r="I22" s="156">
        <f t="shared" si="0"/>
        <v>466.62</v>
      </c>
      <c r="J22" s="156">
        <v>433.46000000000004</v>
      </c>
      <c r="K22" s="156">
        <f t="shared" si="1"/>
        <v>173.38</v>
      </c>
      <c r="L22" s="156">
        <v>21</v>
      </c>
      <c r="M22" s="156">
        <f t="shared" si="2"/>
        <v>0</v>
      </c>
      <c r="N22" s="153">
        <v>0.61107999999999996</v>
      </c>
      <c r="O22" s="153">
        <f t="shared" si="3"/>
        <v>0.24443000000000001</v>
      </c>
      <c r="P22" s="153">
        <v>0</v>
      </c>
      <c r="Q22" s="153">
        <f t="shared" si="4"/>
        <v>0</v>
      </c>
      <c r="R22" s="153"/>
      <c r="S22" s="153"/>
      <c r="T22" s="154">
        <v>1.0189999999999999</v>
      </c>
      <c r="U22" s="153">
        <f t="shared" si="5"/>
        <v>0.41</v>
      </c>
      <c r="V22" s="145"/>
      <c r="W22" s="145"/>
      <c r="X22" s="145"/>
      <c r="Y22" s="145"/>
      <c r="Z22" s="145"/>
      <c r="AA22" s="145"/>
      <c r="AB22" s="145"/>
      <c r="AC22" s="145"/>
      <c r="AD22" s="145"/>
      <c r="AE22" s="145" t="s">
        <v>92</v>
      </c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1" x14ac:dyDescent="0.2">
      <c r="A23" s="146">
        <v>15</v>
      </c>
      <c r="B23" s="151" t="s">
        <v>118</v>
      </c>
      <c r="C23" s="172" t="s">
        <v>120</v>
      </c>
      <c r="D23" s="152" t="s">
        <v>103</v>
      </c>
      <c r="E23" s="155">
        <v>0</v>
      </c>
      <c r="F23" s="156">
        <v>0</v>
      </c>
      <c r="G23" s="156">
        <f t="shared" si="6"/>
        <v>0</v>
      </c>
      <c r="H23" s="156">
        <v>1166.54</v>
      </c>
      <c r="I23" s="156">
        <f t="shared" si="0"/>
        <v>0</v>
      </c>
      <c r="J23" s="156">
        <v>433.46000000000004</v>
      </c>
      <c r="K23" s="156">
        <f t="shared" si="1"/>
        <v>0</v>
      </c>
      <c r="L23" s="156">
        <v>21</v>
      </c>
      <c r="M23" s="156">
        <f t="shared" si="2"/>
        <v>0</v>
      </c>
      <c r="N23" s="153">
        <v>0.61107999999999996</v>
      </c>
      <c r="O23" s="153">
        <f t="shared" si="3"/>
        <v>0</v>
      </c>
      <c r="P23" s="153">
        <v>0</v>
      </c>
      <c r="Q23" s="153">
        <f t="shared" si="4"/>
        <v>0</v>
      </c>
      <c r="R23" s="153"/>
      <c r="S23" s="153"/>
      <c r="T23" s="154">
        <v>1.0189999999999999</v>
      </c>
      <c r="U23" s="153">
        <f t="shared" si="5"/>
        <v>0</v>
      </c>
      <c r="V23" s="145"/>
      <c r="W23" s="145"/>
      <c r="X23" s="145"/>
      <c r="Y23" s="145"/>
      <c r="Z23" s="145"/>
      <c r="AA23" s="145"/>
      <c r="AB23" s="145"/>
      <c r="AC23" s="145"/>
      <c r="AD23" s="145"/>
      <c r="AE23" s="145" t="s">
        <v>92</v>
      </c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1" x14ac:dyDescent="0.2">
      <c r="A24" s="146">
        <v>16</v>
      </c>
      <c r="B24" s="151" t="s">
        <v>121</v>
      </c>
      <c r="C24" s="172" t="s">
        <v>122</v>
      </c>
      <c r="D24" s="152" t="s">
        <v>123</v>
      </c>
      <c r="E24" s="155">
        <v>1</v>
      </c>
      <c r="F24" s="156">
        <v>0</v>
      </c>
      <c r="G24" s="156">
        <f t="shared" si="6"/>
        <v>0</v>
      </c>
      <c r="H24" s="156">
        <v>0</v>
      </c>
      <c r="I24" s="156">
        <f t="shared" si="0"/>
        <v>0</v>
      </c>
      <c r="J24" s="156">
        <v>2350</v>
      </c>
      <c r="K24" s="156">
        <f t="shared" si="1"/>
        <v>2350</v>
      </c>
      <c r="L24" s="156">
        <v>21</v>
      </c>
      <c r="M24" s="156">
        <f t="shared" si="2"/>
        <v>0</v>
      </c>
      <c r="N24" s="153">
        <v>0.25</v>
      </c>
      <c r="O24" s="153">
        <f t="shared" si="3"/>
        <v>0.25</v>
      </c>
      <c r="P24" s="153">
        <v>0</v>
      </c>
      <c r="Q24" s="153">
        <f t="shared" si="4"/>
        <v>0</v>
      </c>
      <c r="R24" s="153"/>
      <c r="S24" s="153"/>
      <c r="T24" s="154">
        <v>0</v>
      </c>
      <c r="U24" s="153">
        <f t="shared" si="5"/>
        <v>0</v>
      </c>
      <c r="V24" s="145"/>
      <c r="W24" s="145"/>
      <c r="X24" s="145"/>
      <c r="Y24" s="145"/>
      <c r="Z24" s="145"/>
      <c r="AA24" s="145"/>
      <c r="AB24" s="145"/>
      <c r="AC24" s="145"/>
      <c r="AD24" s="145"/>
      <c r="AE24" s="145" t="s">
        <v>92</v>
      </c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1" x14ac:dyDescent="0.2">
      <c r="A25" s="146">
        <v>17</v>
      </c>
      <c r="B25" s="151" t="s">
        <v>124</v>
      </c>
      <c r="C25" s="172" t="s">
        <v>125</v>
      </c>
      <c r="D25" s="152" t="s">
        <v>123</v>
      </c>
      <c r="E25" s="155">
        <v>0</v>
      </c>
      <c r="F25" s="156">
        <v>0</v>
      </c>
      <c r="G25" s="156">
        <f t="shared" si="6"/>
        <v>0</v>
      </c>
      <c r="H25" s="156">
        <v>0</v>
      </c>
      <c r="I25" s="156">
        <f t="shared" si="0"/>
        <v>0</v>
      </c>
      <c r="J25" s="156">
        <v>2500</v>
      </c>
      <c r="K25" s="156">
        <f t="shared" si="1"/>
        <v>0</v>
      </c>
      <c r="L25" s="156">
        <v>21</v>
      </c>
      <c r="M25" s="156">
        <f t="shared" si="2"/>
        <v>0</v>
      </c>
      <c r="N25" s="153">
        <v>0.25</v>
      </c>
      <c r="O25" s="153">
        <f t="shared" si="3"/>
        <v>0</v>
      </c>
      <c r="P25" s="153">
        <v>0</v>
      </c>
      <c r="Q25" s="153">
        <f t="shared" si="4"/>
        <v>0</v>
      </c>
      <c r="R25" s="153"/>
      <c r="S25" s="153"/>
      <c r="T25" s="154">
        <v>0</v>
      </c>
      <c r="U25" s="153">
        <f t="shared" si="5"/>
        <v>0</v>
      </c>
      <c r="V25" s="145"/>
      <c r="W25" s="145"/>
      <c r="X25" s="145"/>
      <c r="Y25" s="145"/>
      <c r="Z25" s="145"/>
      <c r="AA25" s="145"/>
      <c r="AB25" s="145"/>
      <c r="AC25" s="145"/>
      <c r="AD25" s="145"/>
      <c r="AE25" s="145" t="s">
        <v>92</v>
      </c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 x14ac:dyDescent="0.2">
      <c r="A26" s="146">
        <v>18</v>
      </c>
      <c r="B26" s="151" t="s">
        <v>126</v>
      </c>
      <c r="C26" s="172" t="s">
        <v>127</v>
      </c>
      <c r="D26" s="152" t="s">
        <v>123</v>
      </c>
      <c r="E26" s="155">
        <v>1</v>
      </c>
      <c r="F26" s="156">
        <v>0</v>
      </c>
      <c r="G26" s="156">
        <f t="shared" si="6"/>
        <v>0</v>
      </c>
      <c r="H26" s="156">
        <v>0</v>
      </c>
      <c r="I26" s="156">
        <f t="shared" si="0"/>
        <v>0</v>
      </c>
      <c r="J26" s="156">
        <v>2550</v>
      </c>
      <c r="K26" s="156">
        <f t="shared" si="1"/>
        <v>2550</v>
      </c>
      <c r="L26" s="156">
        <v>21</v>
      </c>
      <c r="M26" s="156">
        <f t="shared" si="2"/>
        <v>0</v>
      </c>
      <c r="N26" s="153">
        <v>0.25</v>
      </c>
      <c r="O26" s="153">
        <f t="shared" si="3"/>
        <v>0.25</v>
      </c>
      <c r="P26" s="153">
        <v>0</v>
      </c>
      <c r="Q26" s="153">
        <f t="shared" si="4"/>
        <v>0</v>
      </c>
      <c r="R26" s="153"/>
      <c r="S26" s="153"/>
      <c r="T26" s="154">
        <v>0</v>
      </c>
      <c r="U26" s="153">
        <f t="shared" si="5"/>
        <v>0</v>
      </c>
      <c r="V26" s="145"/>
      <c r="W26" s="145"/>
      <c r="X26" s="145"/>
      <c r="Y26" s="145"/>
      <c r="Z26" s="145"/>
      <c r="AA26" s="145"/>
      <c r="AB26" s="145"/>
      <c r="AC26" s="145"/>
      <c r="AD26" s="145"/>
      <c r="AE26" s="145" t="s">
        <v>92</v>
      </c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ht="22.5" outlineLevel="1" x14ac:dyDescent="0.2">
      <c r="A27" s="146">
        <v>19</v>
      </c>
      <c r="B27" s="151" t="s">
        <v>128</v>
      </c>
      <c r="C27" s="172" t="s">
        <v>129</v>
      </c>
      <c r="D27" s="152" t="s">
        <v>103</v>
      </c>
      <c r="E27" s="155">
        <v>0</v>
      </c>
      <c r="F27" s="156">
        <v>0</v>
      </c>
      <c r="G27" s="156">
        <f t="shared" si="6"/>
        <v>0</v>
      </c>
      <c r="H27" s="156">
        <v>11.51</v>
      </c>
      <c r="I27" s="156">
        <f t="shared" si="0"/>
        <v>0</v>
      </c>
      <c r="J27" s="156">
        <v>643.49</v>
      </c>
      <c r="K27" s="156">
        <f t="shared" si="1"/>
        <v>0</v>
      </c>
      <c r="L27" s="156">
        <v>21</v>
      </c>
      <c r="M27" s="156">
        <f t="shared" si="2"/>
        <v>0</v>
      </c>
      <c r="N27" s="153">
        <v>0.1</v>
      </c>
      <c r="O27" s="153">
        <f t="shared" si="3"/>
        <v>0</v>
      </c>
      <c r="P27" s="153">
        <v>0</v>
      </c>
      <c r="Q27" s="153">
        <f t="shared" si="4"/>
        <v>0</v>
      </c>
      <c r="R27" s="153"/>
      <c r="S27" s="153"/>
      <c r="T27" s="154">
        <v>0.13</v>
      </c>
      <c r="U27" s="153">
        <f t="shared" si="5"/>
        <v>0</v>
      </c>
      <c r="V27" s="145"/>
      <c r="W27" s="145"/>
      <c r="X27" s="145"/>
      <c r="Y27" s="145"/>
      <c r="Z27" s="145"/>
      <c r="AA27" s="145"/>
      <c r="AB27" s="145"/>
      <c r="AC27" s="145"/>
      <c r="AD27" s="145"/>
      <c r="AE27" s="145" t="s">
        <v>92</v>
      </c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1" x14ac:dyDescent="0.2">
      <c r="A28" s="146">
        <v>20</v>
      </c>
      <c r="B28" s="151" t="s">
        <v>130</v>
      </c>
      <c r="C28" s="172" t="s">
        <v>131</v>
      </c>
      <c r="D28" s="152" t="s">
        <v>91</v>
      </c>
      <c r="E28" s="155">
        <v>2.1</v>
      </c>
      <c r="F28" s="156">
        <v>0</v>
      </c>
      <c r="G28" s="156">
        <f t="shared" si="6"/>
        <v>0</v>
      </c>
      <c r="H28" s="156">
        <v>5.54</v>
      </c>
      <c r="I28" s="156">
        <f t="shared" si="0"/>
        <v>11.63</v>
      </c>
      <c r="J28" s="156">
        <v>34.160000000000004</v>
      </c>
      <c r="K28" s="156">
        <f t="shared" si="1"/>
        <v>71.739999999999995</v>
      </c>
      <c r="L28" s="156">
        <v>21</v>
      </c>
      <c r="M28" s="156">
        <f t="shared" si="2"/>
        <v>0</v>
      </c>
      <c r="N28" s="153">
        <v>0</v>
      </c>
      <c r="O28" s="153">
        <f t="shared" si="3"/>
        <v>0</v>
      </c>
      <c r="P28" s="153">
        <v>0</v>
      </c>
      <c r="Q28" s="153">
        <f t="shared" si="4"/>
        <v>0</v>
      </c>
      <c r="R28" s="153"/>
      <c r="S28" s="153"/>
      <c r="T28" s="154">
        <v>9.6000000000000002E-2</v>
      </c>
      <c r="U28" s="153">
        <f t="shared" si="5"/>
        <v>0.2</v>
      </c>
      <c r="V28" s="145"/>
      <c r="W28" s="145"/>
      <c r="X28" s="145"/>
      <c r="Y28" s="145"/>
      <c r="Z28" s="145"/>
      <c r="AA28" s="145"/>
      <c r="AB28" s="145"/>
      <c r="AC28" s="145"/>
      <c r="AD28" s="145"/>
      <c r="AE28" s="145" t="s">
        <v>92</v>
      </c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 x14ac:dyDescent="0.2">
      <c r="A29" s="146">
        <v>21</v>
      </c>
      <c r="B29" s="151" t="s">
        <v>132</v>
      </c>
      <c r="C29" s="172" t="s">
        <v>133</v>
      </c>
      <c r="D29" s="152" t="s">
        <v>123</v>
      </c>
      <c r="E29" s="155">
        <v>1</v>
      </c>
      <c r="F29" s="156">
        <v>0</v>
      </c>
      <c r="G29" s="156">
        <f t="shared" si="6"/>
        <v>0</v>
      </c>
      <c r="H29" s="156">
        <v>0</v>
      </c>
      <c r="I29" s="156">
        <f t="shared" si="0"/>
        <v>0</v>
      </c>
      <c r="J29" s="156">
        <v>21350</v>
      </c>
      <c r="K29" s="156">
        <f t="shared" si="1"/>
        <v>21350</v>
      </c>
      <c r="L29" s="156">
        <v>21</v>
      </c>
      <c r="M29" s="156">
        <f t="shared" si="2"/>
        <v>0</v>
      </c>
      <c r="N29" s="153">
        <v>1.85</v>
      </c>
      <c r="O29" s="153">
        <f t="shared" si="3"/>
        <v>1.85</v>
      </c>
      <c r="P29" s="153">
        <v>0</v>
      </c>
      <c r="Q29" s="153">
        <f t="shared" si="4"/>
        <v>0</v>
      </c>
      <c r="R29" s="153"/>
      <c r="S29" s="153"/>
      <c r="T29" s="154">
        <v>0</v>
      </c>
      <c r="U29" s="153">
        <f t="shared" si="5"/>
        <v>0</v>
      </c>
      <c r="V29" s="145"/>
      <c r="W29" s="145"/>
      <c r="X29" s="145"/>
      <c r="Y29" s="145"/>
      <c r="Z29" s="145"/>
      <c r="AA29" s="145"/>
      <c r="AB29" s="145"/>
      <c r="AC29" s="145"/>
      <c r="AD29" s="145"/>
      <c r="AE29" s="145" t="s">
        <v>92</v>
      </c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1" x14ac:dyDescent="0.2">
      <c r="A30" s="146">
        <v>22</v>
      </c>
      <c r="B30" s="151" t="s">
        <v>134</v>
      </c>
      <c r="C30" s="172" t="s">
        <v>135</v>
      </c>
      <c r="D30" s="152" t="s">
        <v>136</v>
      </c>
      <c r="E30" s="155">
        <v>0</v>
      </c>
      <c r="F30" s="156">
        <v>0</v>
      </c>
      <c r="G30" s="156">
        <f t="shared" si="6"/>
        <v>0</v>
      </c>
      <c r="H30" s="156">
        <v>3690.49</v>
      </c>
      <c r="I30" s="156">
        <f t="shared" si="0"/>
        <v>0</v>
      </c>
      <c r="J30" s="156">
        <v>5279.51</v>
      </c>
      <c r="K30" s="156">
        <f t="shared" si="1"/>
        <v>0</v>
      </c>
      <c r="L30" s="156">
        <v>21</v>
      </c>
      <c r="M30" s="156">
        <f t="shared" si="2"/>
        <v>0</v>
      </c>
      <c r="N30" s="153">
        <v>2.1086100000000001</v>
      </c>
      <c r="O30" s="153">
        <f t="shared" si="3"/>
        <v>0</v>
      </c>
      <c r="P30" s="153">
        <v>0</v>
      </c>
      <c r="Q30" s="153">
        <f t="shared" si="4"/>
        <v>0</v>
      </c>
      <c r="R30" s="153"/>
      <c r="S30" s="153"/>
      <c r="T30" s="154">
        <v>11.407999999999999</v>
      </c>
      <c r="U30" s="153">
        <f t="shared" si="5"/>
        <v>0</v>
      </c>
      <c r="V30" s="145"/>
      <c r="W30" s="145"/>
      <c r="X30" s="145"/>
      <c r="Y30" s="145"/>
      <c r="Z30" s="145"/>
      <c r="AA30" s="145"/>
      <c r="AB30" s="145"/>
      <c r="AC30" s="145"/>
      <c r="AD30" s="145"/>
      <c r="AE30" s="145" t="s">
        <v>92</v>
      </c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1" x14ac:dyDescent="0.2">
      <c r="A31" s="146">
        <v>23</v>
      </c>
      <c r="B31" s="151" t="s">
        <v>137</v>
      </c>
      <c r="C31" s="172" t="s">
        <v>138</v>
      </c>
      <c r="D31" s="152" t="s">
        <v>136</v>
      </c>
      <c r="E31" s="155">
        <v>0</v>
      </c>
      <c r="F31" s="156">
        <v>0</v>
      </c>
      <c r="G31" s="156">
        <f t="shared" si="6"/>
        <v>0</v>
      </c>
      <c r="H31" s="156">
        <v>2871.78</v>
      </c>
      <c r="I31" s="156">
        <f t="shared" si="0"/>
        <v>0</v>
      </c>
      <c r="J31" s="156">
        <v>1833.2199999999998</v>
      </c>
      <c r="K31" s="156">
        <f t="shared" si="1"/>
        <v>0</v>
      </c>
      <c r="L31" s="156">
        <v>21</v>
      </c>
      <c r="M31" s="156">
        <f t="shared" si="2"/>
        <v>0</v>
      </c>
      <c r="N31" s="153">
        <v>1.75621</v>
      </c>
      <c r="O31" s="153">
        <f t="shared" si="3"/>
        <v>0</v>
      </c>
      <c r="P31" s="153">
        <v>0</v>
      </c>
      <c r="Q31" s="153">
        <f t="shared" si="4"/>
        <v>0</v>
      </c>
      <c r="R31" s="153"/>
      <c r="S31" s="153"/>
      <c r="T31" s="154">
        <v>3.8319999999999999</v>
      </c>
      <c r="U31" s="153">
        <f t="shared" si="5"/>
        <v>0</v>
      </c>
      <c r="V31" s="145"/>
      <c r="W31" s="145"/>
      <c r="X31" s="145"/>
      <c r="Y31" s="145"/>
      <c r="Z31" s="145"/>
      <c r="AA31" s="145"/>
      <c r="AB31" s="145"/>
      <c r="AC31" s="145"/>
      <c r="AD31" s="145"/>
      <c r="AE31" s="145" t="s">
        <v>92</v>
      </c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 x14ac:dyDescent="0.2">
      <c r="A32" s="146">
        <v>24</v>
      </c>
      <c r="B32" s="151" t="s">
        <v>139</v>
      </c>
      <c r="C32" s="172" t="s">
        <v>140</v>
      </c>
      <c r="D32" s="152" t="s">
        <v>91</v>
      </c>
      <c r="E32" s="155">
        <v>0</v>
      </c>
      <c r="F32" s="156">
        <v>0</v>
      </c>
      <c r="G32" s="156">
        <f t="shared" si="6"/>
        <v>0</v>
      </c>
      <c r="H32" s="156">
        <v>67.680000000000007</v>
      </c>
      <c r="I32" s="156">
        <f t="shared" si="0"/>
        <v>0</v>
      </c>
      <c r="J32" s="156">
        <v>313.32</v>
      </c>
      <c r="K32" s="156">
        <f t="shared" si="1"/>
        <v>0</v>
      </c>
      <c r="L32" s="156">
        <v>21</v>
      </c>
      <c r="M32" s="156">
        <f t="shared" si="2"/>
        <v>0</v>
      </c>
      <c r="N32" s="153">
        <v>1.0149999999999999E-2</v>
      </c>
      <c r="O32" s="153">
        <f t="shared" si="3"/>
        <v>0</v>
      </c>
      <c r="P32" s="153">
        <v>0</v>
      </c>
      <c r="Q32" s="153">
        <f t="shared" si="4"/>
        <v>0</v>
      </c>
      <c r="R32" s="153"/>
      <c r="S32" s="153"/>
      <c r="T32" s="154">
        <v>0.628</v>
      </c>
      <c r="U32" s="153">
        <f t="shared" si="5"/>
        <v>0</v>
      </c>
      <c r="V32" s="145"/>
      <c r="W32" s="145"/>
      <c r="X32" s="145"/>
      <c r="Y32" s="145"/>
      <c r="Z32" s="145"/>
      <c r="AA32" s="145"/>
      <c r="AB32" s="145"/>
      <c r="AC32" s="145"/>
      <c r="AD32" s="145"/>
      <c r="AE32" s="145" t="s">
        <v>92</v>
      </c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1" x14ac:dyDescent="0.2">
      <c r="A33" s="146">
        <v>25</v>
      </c>
      <c r="B33" s="151" t="s">
        <v>141</v>
      </c>
      <c r="C33" s="172" t="s">
        <v>142</v>
      </c>
      <c r="D33" s="152" t="s">
        <v>91</v>
      </c>
      <c r="E33" s="155">
        <v>0</v>
      </c>
      <c r="F33" s="156">
        <v>0</v>
      </c>
      <c r="G33" s="156">
        <f t="shared" si="6"/>
        <v>0</v>
      </c>
      <c r="H33" s="156">
        <v>891.76</v>
      </c>
      <c r="I33" s="156">
        <f t="shared" si="0"/>
        <v>0</v>
      </c>
      <c r="J33" s="156">
        <v>1378.24</v>
      </c>
      <c r="K33" s="156">
        <f t="shared" si="1"/>
        <v>0</v>
      </c>
      <c r="L33" s="156">
        <v>21</v>
      </c>
      <c r="M33" s="156">
        <f t="shared" si="2"/>
        <v>0</v>
      </c>
      <c r="N33" s="153">
        <v>0.57859000000000005</v>
      </c>
      <c r="O33" s="153">
        <f t="shared" si="3"/>
        <v>0</v>
      </c>
      <c r="P33" s="153">
        <v>0</v>
      </c>
      <c r="Q33" s="153">
        <f t="shared" si="4"/>
        <v>0</v>
      </c>
      <c r="R33" s="153"/>
      <c r="S33" s="153"/>
      <c r="T33" s="154">
        <v>2.871</v>
      </c>
      <c r="U33" s="153">
        <f t="shared" si="5"/>
        <v>0</v>
      </c>
      <c r="V33" s="145"/>
      <c r="W33" s="145"/>
      <c r="X33" s="145"/>
      <c r="Y33" s="145"/>
      <c r="Z33" s="145"/>
      <c r="AA33" s="145"/>
      <c r="AB33" s="145"/>
      <c r="AC33" s="145"/>
      <c r="AD33" s="145"/>
      <c r="AE33" s="145" t="s">
        <v>92</v>
      </c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 x14ac:dyDescent="0.2">
      <c r="A34" s="146">
        <v>26</v>
      </c>
      <c r="B34" s="151" t="s">
        <v>143</v>
      </c>
      <c r="C34" s="172" t="s">
        <v>144</v>
      </c>
      <c r="D34" s="152" t="s">
        <v>91</v>
      </c>
      <c r="E34" s="155">
        <v>0</v>
      </c>
      <c r="F34" s="156">
        <v>0</v>
      </c>
      <c r="G34" s="156">
        <f t="shared" si="6"/>
        <v>0</v>
      </c>
      <c r="H34" s="156">
        <v>0</v>
      </c>
      <c r="I34" s="156">
        <f t="shared" si="0"/>
        <v>0</v>
      </c>
      <c r="J34" s="156">
        <v>62.6</v>
      </c>
      <c r="K34" s="156">
        <f t="shared" si="1"/>
        <v>0</v>
      </c>
      <c r="L34" s="156">
        <v>21</v>
      </c>
      <c r="M34" s="156">
        <f t="shared" si="2"/>
        <v>0</v>
      </c>
      <c r="N34" s="153">
        <v>0</v>
      </c>
      <c r="O34" s="153">
        <f t="shared" si="3"/>
        <v>0</v>
      </c>
      <c r="P34" s="153">
        <v>0</v>
      </c>
      <c r="Q34" s="153">
        <f t="shared" si="4"/>
        <v>0</v>
      </c>
      <c r="R34" s="153"/>
      <c r="S34" s="153"/>
      <c r="T34" s="154">
        <v>0.17199999999999999</v>
      </c>
      <c r="U34" s="153">
        <f t="shared" si="5"/>
        <v>0</v>
      </c>
      <c r="V34" s="145"/>
      <c r="W34" s="145"/>
      <c r="X34" s="145"/>
      <c r="Y34" s="145"/>
      <c r="Z34" s="145"/>
      <c r="AA34" s="145"/>
      <c r="AB34" s="145"/>
      <c r="AC34" s="145"/>
      <c r="AD34" s="145"/>
      <c r="AE34" s="145" t="s">
        <v>92</v>
      </c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1" x14ac:dyDescent="0.2">
      <c r="A35" s="146">
        <v>27</v>
      </c>
      <c r="B35" s="151" t="s">
        <v>145</v>
      </c>
      <c r="C35" s="172" t="s">
        <v>146</v>
      </c>
      <c r="D35" s="152" t="s">
        <v>91</v>
      </c>
      <c r="E35" s="155">
        <v>0</v>
      </c>
      <c r="F35" s="156">
        <v>0</v>
      </c>
      <c r="G35" s="156">
        <f t="shared" si="6"/>
        <v>0</v>
      </c>
      <c r="H35" s="156">
        <v>1.83</v>
      </c>
      <c r="I35" s="156">
        <f t="shared" si="0"/>
        <v>0</v>
      </c>
      <c r="J35" s="156">
        <v>10.77</v>
      </c>
      <c r="K35" s="156">
        <f t="shared" si="1"/>
        <v>0</v>
      </c>
      <c r="L35" s="156">
        <v>21</v>
      </c>
      <c r="M35" s="156">
        <f t="shared" si="2"/>
        <v>0</v>
      </c>
      <c r="N35" s="153">
        <v>5.0000000000000002E-5</v>
      </c>
      <c r="O35" s="153">
        <f t="shared" si="3"/>
        <v>0</v>
      </c>
      <c r="P35" s="153">
        <v>0</v>
      </c>
      <c r="Q35" s="153">
        <f t="shared" si="4"/>
        <v>0</v>
      </c>
      <c r="R35" s="153"/>
      <c r="S35" s="153"/>
      <c r="T35" s="154">
        <v>0.03</v>
      </c>
      <c r="U35" s="153">
        <f t="shared" si="5"/>
        <v>0</v>
      </c>
      <c r="V35" s="145"/>
      <c r="W35" s="145"/>
      <c r="X35" s="145"/>
      <c r="Y35" s="145"/>
      <c r="Z35" s="145"/>
      <c r="AA35" s="145"/>
      <c r="AB35" s="145"/>
      <c r="AC35" s="145"/>
      <c r="AD35" s="145"/>
      <c r="AE35" s="145" t="s">
        <v>92</v>
      </c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outlineLevel="1" x14ac:dyDescent="0.2">
      <c r="A36" s="146">
        <v>28</v>
      </c>
      <c r="B36" s="151" t="s">
        <v>147</v>
      </c>
      <c r="C36" s="172" t="s">
        <v>148</v>
      </c>
      <c r="D36" s="152" t="s">
        <v>91</v>
      </c>
      <c r="E36" s="155">
        <v>6</v>
      </c>
      <c r="F36" s="156">
        <v>0</v>
      </c>
      <c r="G36" s="156">
        <f t="shared" si="6"/>
        <v>0</v>
      </c>
      <c r="H36" s="156">
        <v>0.02</v>
      </c>
      <c r="I36" s="156">
        <f t="shared" si="0"/>
        <v>0.12</v>
      </c>
      <c r="J36" s="156">
        <v>61.48</v>
      </c>
      <c r="K36" s="156">
        <f t="shared" si="1"/>
        <v>368.88</v>
      </c>
      <c r="L36" s="156">
        <v>21</v>
      </c>
      <c r="M36" s="156">
        <f t="shared" si="2"/>
        <v>0</v>
      </c>
      <c r="N36" s="153">
        <v>1.8380000000000001E-2</v>
      </c>
      <c r="O36" s="153">
        <f t="shared" si="3"/>
        <v>0.11028</v>
      </c>
      <c r="P36" s="153">
        <v>0</v>
      </c>
      <c r="Q36" s="153">
        <f t="shared" si="4"/>
        <v>0</v>
      </c>
      <c r="R36" s="153"/>
      <c r="S36" s="153"/>
      <c r="T36" s="154">
        <v>0.13</v>
      </c>
      <c r="U36" s="153">
        <f t="shared" si="5"/>
        <v>0.78</v>
      </c>
      <c r="V36" s="145"/>
      <c r="W36" s="145"/>
      <c r="X36" s="145"/>
      <c r="Y36" s="145"/>
      <c r="Z36" s="145"/>
      <c r="AA36" s="145"/>
      <c r="AB36" s="145"/>
      <c r="AC36" s="145"/>
      <c r="AD36" s="145"/>
      <c r="AE36" s="145" t="s">
        <v>92</v>
      </c>
      <c r="AF36" s="145"/>
      <c r="AG36" s="145"/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1" x14ac:dyDescent="0.2">
      <c r="A37" s="146">
        <v>29</v>
      </c>
      <c r="B37" s="151" t="s">
        <v>149</v>
      </c>
      <c r="C37" s="172" t="s">
        <v>150</v>
      </c>
      <c r="D37" s="152" t="s">
        <v>91</v>
      </c>
      <c r="E37" s="155">
        <v>6</v>
      </c>
      <c r="F37" s="156">
        <v>0</v>
      </c>
      <c r="G37" s="156">
        <f t="shared" si="6"/>
        <v>0</v>
      </c>
      <c r="H37" s="156">
        <v>0</v>
      </c>
      <c r="I37" s="156">
        <f t="shared" si="0"/>
        <v>0</v>
      </c>
      <c r="J37" s="156">
        <v>50.3</v>
      </c>
      <c r="K37" s="156">
        <f t="shared" si="1"/>
        <v>301.8</v>
      </c>
      <c r="L37" s="156">
        <v>21</v>
      </c>
      <c r="M37" s="156">
        <f t="shared" si="2"/>
        <v>0</v>
      </c>
      <c r="N37" s="153">
        <v>0</v>
      </c>
      <c r="O37" s="153">
        <f t="shared" si="3"/>
        <v>0</v>
      </c>
      <c r="P37" s="153">
        <v>0</v>
      </c>
      <c r="Q37" s="153">
        <f t="shared" si="4"/>
        <v>0</v>
      </c>
      <c r="R37" s="153"/>
      <c r="S37" s="153"/>
      <c r="T37" s="154">
        <v>0.10199999999999999</v>
      </c>
      <c r="U37" s="153">
        <f t="shared" si="5"/>
        <v>0.61</v>
      </c>
      <c r="V37" s="145"/>
      <c r="W37" s="145"/>
      <c r="X37" s="145"/>
      <c r="Y37" s="145"/>
      <c r="Z37" s="145"/>
      <c r="AA37" s="145"/>
      <c r="AB37" s="145"/>
      <c r="AC37" s="145"/>
      <c r="AD37" s="145"/>
      <c r="AE37" s="145" t="s">
        <v>92</v>
      </c>
      <c r="AF37" s="145"/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outlineLevel="1" x14ac:dyDescent="0.2">
      <c r="A38" s="146">
        <v>30</v>
      </c>
      <c r="B38" s="151" t="s">
        <v>151</v>
      </c>
      <c r="C38" s="172" t="s">
        <v>152</v>
      </c>
      <c r="D38" s="152" t="s">
        <v>91</v>
      </c>
      <c r="E38" s="155">
        <v>60</v>
      </c>
      <c r="F38" s="156">
        <v>0</v>
      </c>
      <c r="G38" s="156">
        <f t="shared" si="6"/>
        <v>0</v>
      </c>
      <c r="H38" s="156">
        <v>0</v>
      </c>
      <c r="I38" s="156">
        <f t="shared" si="0"/>
        <v>0</v>
      </c>
      <c r="J38" s="156">
        <v>1.5</v>
      </c>
      <c r="K38" s="156">
        <f t="shared" si="1"/>
        <v>90</v>
      </c>
      <c r="L38" s="156">
        <v>21</v>
      </c>
      <c r="M38" s="156">
        <f t="shared" si="2"/>
        <v>0</v>
      </c>
      <c r="N38" s="153">
        <v>0</v>
      </c>
      <c r="O38" s="153">
        <f t="shared" si="3"/>
        <v>0</v>
      </c>
      <c r="P38" s="153">
        <v>0</v>
      </c>
      <c r="Q38" s="153">
        <f t="shared" si="4"/>
        <v>0</v>
      </c>
      <c r="R38" s="153"/>
      <c r="S38" s="153"/>
      <c r="T38" s="154">
        <v>0</v>
      </c>
      <c r="U38" s="153">
        <f t="shared" si="5"/>
        <v>0</v>
      </c>
      <c r="V38" s="145"/>
      <c r="W38" s="145"/>
      <c r="X38" s="145"/>
      <c r="Y38" s="145"/>
      <c r="Z38" s="145"/>
      <c r="AA38" s="145"/>
      <c r="AB38" s="145"/>
      <c r="AC38" s="145"/>
      <c r="AD38" s="145"/>
      <c r="AE38" s="145" t="s">
        <v>92</v>
      </c>
      <c r="AF38" s="145"/>
      <c r="AG38" s="145"/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outlineLevel="1" x14ac:dyDescent="0.2">
      <c r="A39" s="146">
        <v>31</v>
      </c>
      <c r="B39" s="151" t="s">
        <v>153</v>
      </c>
      <c r="C39" s="172" t="s">
        <v>154</v>
      </c>
      <c r="D39" s="152" t="s">
        <v>155</v>
      </c>
      <c r="E39" s="155">
        <v>0.25</v>
      </c>
      <c r="F39" s="156">
        <v>0</v>
      </c>
      <c r="G39" s="156">
        <f t="shared" si="6"/>
        <v>0</v>
      </c>
      <c r="H39" s="156">
        <v>0</v>
      </c>
      <c r="I39" s="156">
        <f t="shared" si="0"/>
        <v>0</v>
      </c>
      <c r="J39" s="156">
        <v>10.199999999999999</v>
      </c>
      <c r="K39" s="156">
        <f t="shared" si="1"/>
        <v>2.5499999999999998</v>
      </c>
      <c r="L39" s="156">
        <v>21</v>
      </c>
      <c r="M39" s="156">
        <f t="shared" si="2"/>
        <v>0</v>
      </c>
      <c r="N39" s="153">
        <v>0</v>
      </c>
      <c r="O39" s="153">
        <f t="shared" si="3"/>
        <v>0</v>
      </c>
      <c r="P39" s="153">
        <v>0</v>
      </c>
      <c r="Q39" s="153">
        <f t="shared" si="4"/>
        <v>0</v>
      </c>
      <c r="R39" s="153"/>
      <c r="S39" s="153"/>
      <c r="T39" s="154">
        <v>6.0000000000000001E-3</v>
      </c>
      <c r="U39" s="153">
        <f t="shared" si="5"/>
        <v>0</v>
      </c>
      <c r="V39" s="145"/>
      <c r="W39" s="145"/>
      <c r="X39" s="145"/>
      <c r="Y39" s="145"/>
      <c r="Z39" s="145"/>
      <c r="AA39" s="145"/>
      <c r="AB39" s="145"/>
      <c r="AC39" s="145"/>
      <c r="AD39" s="145"/>
      <c r="AE39" s="145" t="s">
        <v>92</v>
      </c>
      <c r="AF39" s="145"/>
      <c r="AG39" s="145"/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outlineLevel="1" x14ac:dyDescent="0.2">
      <c r="A40" s="146">
        <v>32</v>
      </c>
      <c r="B40" s="151" t="s">
        <v>156</v>
      </c>
      <c r="C40" s="172" t="s">
        <v>157</v>
      </c>
      <c r="D40" s="152" t="s">
        <v>155</v>
      </c>
      <c r="E40" s="155">
        <v>0.25</v>
      </c>
      <c r="F40" s="156">
        <v>0</v>
      </c>
      <c r="G40" s="156">
        <f t="shared" si="6"/>
        <v>0</v>
      </c>
      <c r="H40" s="156">
        <v>0</v>
      </c>
      <c r="I40" s="156">
        <f t="shared" si="0"/>
        <v>0</v>
      </c>
      <c r="J40" s="156">
        <v>300</v>
      </c>
      <c r="K40" s="156">
        <f t="shared" si="1"/>
        <v>75</v>
      </c>
      <c r="L40" s="156">
        <v>21</v>
      </c>
      <c r="M40" s="156">
        <f t="shared" si="2"/>
        <v>0</v>
      </c>
      <c r="N40" s="153">
        <v>0</v>
      </c>
      <c r="O40" s="153">
        <f t="shared" si="3"/>
        <v>0</v>
      </c>
      <c r="P40" s="153">
        <v>0</v>
      </c>
      <c r="Q40" s="153">
        <f t="shared" si="4"/>
        <v>0</v>
      </c>
      <c r="R40" s="153"/>
      <c r="S40" s="153"/>
      <c r="T40" s="154">
        <v>0</v>
      </c>
      <c r="U40" s="153">
        <f t="shared" si="5"/>
        <v>0</v>
      </c>
      <c r="V40" s="145"/>
      <c r="W40" s="145"/>
      <c r="X40" s="145"/>
      <c r="Y40" s="145"/>
      <c r="Z40" s="145"/>
      <c r="AA40" s="145"/>
      <c r="AB40" s="145"/>
      <c r="AC40" s="145"/>
      <c r="AD40" s="145"/>
      <c r="AE40" s="145" t="s">
        <v>92</v>
      </c>
      <c r="AF40" s="145"/>
      <c r="AG40" s="145"/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outlineLevel="1" x14ac:dyDescent="0.2">
      <c r="A41" s="146">
        <v>33</v>
      </c>
      <c r="B41" s="151" t="s">
        <v>158</v>
      </c>
      <c r="C41" s="172" t="s">
        <v>159</v>
      </c>
      <c r="D41" s="152" t="s">
        <v>155</v>
      </c>
      <c r="E41" s="155">
        <v>3.11</v>
      </c>
      <c r="F41" s="156">
        <v>0</v>
      </c>
      <c r="G41" s="156">
        <f t="shared" si="6"/>
        <v>0</v>
      </c>
      <c r="H41" s="156">
        <v>0</v>
      </c>
      <c r="I41" s="156">
        <f t="shared" si="0"/>
        <v>0</v>
      </c>
      <c r="J41" s="156">
        <v>365.5</v>
      </c>
      <c r="K41" s="156">
        <f t="shared" si="1"/>
        <v>1136.71</v>
      </c>
      <c r="L41" s="156">
        <v>21</v>
      </c>
      <c r="M41" s="156">
        <f t="shared" si="2"/>
        <v>0</v>
      </c>
      <c r="N41" s="153">
        <v>0</v>
      </c>
      <c r="O41" s="153">
        <f t="shared" si="3"/>
        <v>0</v>
      </c>
      <c r="P41" s="153">
        <v>0</v>
      </c>
      <c r="Q41" s="153">
        <f t="shared" si="4"/>
        <v>0</v>
      </c>
      <c r="R41" s="153"/>
      <c r="S41" s="153"/>
      <c r="T41" s="154">
        <v>0.9385</v>
      </c>
      <c r="U41" s="153">
        <f t="shared" si="5"/>
        <v>2.92</v>
      </c>
      <c r="V41" s="145"/>
      <c r="W41" s="145"/>
      <c r="X41" s="145"/>
      <c r="Y41" s="145"/>
      <c r="Z41" s="145"/>
      <c r="AA41" s="145"/>
      <c r="AB41" s="145"/>
      <c r="AC41" s="145"/>
      <c r="AD41" s="145"/>
      <c r="AE41" s="145" t="s">
        <v>92</v>
      </c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outlineLevel="1" x14ac:dyDescent="0.2">
      <c r="A42" s="146">
        <v>34</v>
      </c>
      <c r="B42" s="151" t="s">
        <v>160</v>
      </c>
      <c r="C42" s="172" t="s">
        <v>161</v>
      </c>
      <c r="D42" s="152" t="s">
        <v>155</v>
      </c>
      <c r="E42" s="155">
        <v>3.11</v>
      </c>
      <c r="F42" s="156">
        <v>0</v>
      </c>
      <c r="G42" s="156">
        <f t="shared" si="6"/>
        <v>0</v>
      </c>
      <c r="H42" s="156">
        <v>0</v>
      </c>
      <c r="I42" s="156">
        <f t="shared" si="0"/>
        <v>0</v>
      </c>
      <c r="J42" s="156">
        <v>74.900000000000006</v>
      </c>
      <c r="K42" s="156">
        <f t="shared" si="1"/>
        <v>232.94</v>
      </c>
      <c r="L42" s="156">
        <v>21</v>
      </c>
      <c r="M42" s="156">
        <f t="shared" si="2"/>
        <v>0</v>
      </c>
      <c r="N42" s="153">
        <v>0</v>
      </c>
      <c r="O42" s="153">
        <f t="shared" si="3"/>
        <v>0</v>
      </c>
      <c r="P42" s="153">
        <v>0</v>
      </c>
      <c r="Q42" s="153">
        <f t="shared" si="4"/>
        <v>0</v>
      </c>
      <c r="R42" s="153"/>
      <c r="S42" s="153"/>
      <c r="T42" s="154">
        <v>0</v>
      </c>
      <c r="U42" s="153">
        <f t="shared" si="5"/>
        <v>0</v>
      </c>
      <c r="V42" s="145"/>
      <c r="W42" s="145"/>
      <c r="X42" s="145"/>
      <c r="Y42" s="145"/>
      <c r="Z42" s="145"/>
      <c r="AA42" s="145"/>
      <c r="AB42" s="145"/>
      <c r="AC42" s="145"/>
      <c r="AD42" s="145"/>
      <c r="AE42" s="145" t="s">
        <v>92</v>
      </c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outlineLevel="1" x14ac:dyDescent="0.2">
      <c r="A43" s="146">
        <v>35</v>
      </c>
      <c r="B43" s="151" t="s">
        <v>162</v>
      </c>
      <c r="C43" s="172" t="s">
        <v>163</v>
      </c>
      <c r="D43" s="152" t="s">
        <v>123</v>
      </c>
      <c r="E43" s="155">
        <v>1</v>
      </c>
      <c r="F43" s="156">
        <v>0</v>
      </c>
      <c r="G43" s="156">
        <f t="shared" si="6"/>
        <v>0</v>
      </c>
      <c r="H43" s="156">
        <v>0</v>
      </c>
      <c r="I43" s="156">
        <f t="shared" si="0"/>
        <v>0</v>
      </c>
      <c r="J43" s="156">
        <v>500</v>
      </c>
      <c r="K43" s="156">
        <f t="shared" si="1"/>
        <v>500</v>
      </c>
      <c r="L43" s="156">
        <v>21</v>
      </c>
      <c r="M43" s="156">
        <f t="shared" si="2"/>
        <v>0</v>
      </c>
      <c r="N43" s="153">
        <v>0</v>
      </c>
      <c r="O43" s="153">
        <f t="shared" si="3"/>
        <v>0</v>
      </c>
      <c r="P43" s="153">
        <v>0</v>
      </c>
      <c r="Q43" s="153">
        <f t="shared" si="4"/>
        <v>0</v>
      </c>
      <c r="R43" s="153"/>
      <c r="S43" s="153"/>
      <c r="T43" s="154">
        <v>0</v>
      </c>
      <c r="U43" s="153">
        <f t="shared" si="5"/>
        <v>0</v>
      </c>
      <c r="V43" s="145"/>
      <c r="W43" s="145"/>
      <c r="X43" s="145"/>
      <c r="Y43" s="145"/>
      <c r="Z43" s="145"/>
      <c r="AA43" s="145"/>
      <c r="AB43" s="145"/>
      <c r="AC43" s="145"/>
      <c r="AD43" s="145"/>
      <c r="AE43" s="145" t="s">
        <v>92</v>
      </c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outlineLevel="1" x14ac:dyDescent="0.2">
      <c r="A44" s="146">
        <v>36</v>
      </c>
      <c r="B44" s="151" t="s">
        <v>164</v>
      </c>
      <c r="C44" s="172" t="s">
        <v>165</v>
      </c>
      <c r="D44" s="152" t="s">
        <v>123</v>
      </c>
      <c r="E44" s="155">
        <v>1</v>
      </c>
      <c r="F44" s="156">
        <v>0</v>
      </c>
      <c r="G44" s="156">
        <f t="shared" si="6"/>
        <v>0</v>
      </c>
      <c r="H44" s="156">
        <v>0</v>
      </c>
      <c r="I44" s="156">
        <f t="shared" si="0"/>
        <v>0</v>
      </c>
      <c r="J44" s="156">
        <v>1000</v>
      </c>
      <c r="K44" s="156">
        <f t="shared" si="1"/>
        <v>1000</v>
      </c>
      <c r="L44" s="156">
        <v>21</v>
      </c>
      <c r="M44" s="156">
        <f t="shared" si="2"/>
        <v>0</v>
      </c>
      <c r="N44" s="153">
        <v>0</v>
      </c>
      <c r="O44" s="153">
        <f t="shared" si="3"/>
        <v>0</v>
      </c>
      <c r="P44" s="153">
        <v>0</v>
      </c>
      <c r="Q44" s="153">
        <f t="shared" si="4"/>
        <v>0</v>
      </c>
      <c r="R44" s="153"/>
      <c r="S44" s="153"/>
      <c r="T44" s="154">
        <v>0</v>
      </c>
      <c r="U44" s="153">
        <f t="shared" si="5"/>
        <v>0</v>
      </c>
      <c r="V44" s="145"/>
      <c r="W44" s="145"/>
      <c r="X44" s="145"/>
      <c r="Y44" s="145"/>
      <c r="Z44" s="145"/>
      <c r="AA44" s="145"/>
      <c r="AB44" s="145"/>
      <c r="AC44" s="145"/>
      <c r="AD44" s="145"/>
      <c r="AE44" s="145" t="s">
        <v>92</v>
      </c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outlineLevel="1" x14ac:dyDescent="0.2">
      <c r="A45" s="165">
        <v>37</v>
      </c>
      <c r="B45" s="166" t="s">
        <v>166</v>
      </c>
      <c r="C45" s="173" t="s">
        <v>167</v>
      </c>
      <c r="D45" s="167" t="s">
        <v>115</v>
      </c>
      <c r="E45" s="168">
        <v>1</v>
      </c>
      <c r="F45" s="169">
        <v>0</v>
      </c>
      <c r="G45" s="169">
        <f t="shared" si="6"/>
        <v>0</v>
      </c>
      <c r="H45" s="169">
        <v>0</v>
      </c>
      <c r="I45" s="169">
        <f t="shared" si="0"/>
        <v>0</v>
      </c>
      <c r="J45" s="169">
        <v>2500</v>
      </c>
      <c r="K45" s="169">
        <f t="shared" si="1"/>
        <v>2500</v>
      </c>
      <c r="L45" s="169">
        <v>21</v>
      </c>
      <c r="M45" s="169">
        <f t="shared" si="2"/>
        <v>0</v>
      </c>
      <c r="N45" s="170">
        <v>0</v>
      </c>
      <c r="O45" s="170">
        <f t="shared" si="3"/>
        <v>0</v>
      </c>
      <c r="P45" s="170">
        <v>0</v>
      </c>
      <c r="Q45" s="170">
        <f t="shared" si="4"/>
        <v>0</v>
      </c>
      <c r="R45" s="170"/>
      <c r="S45" s="170"/>
      <c r="T45" s="171">
        <v>0</v>
      </c>
      <c r="U45" s="170">
        <f t="shared" si="5"/>
        <v>0</v>
      </c>
      <c r="V45" s="145"/>
      <c r="W45" s="145"/>
      <c r="X45" s="145"/>
      <c r="Y45" s="145"/>
      <c r="Z45" s="145"/>
      <c r="AA45" s="145"/>
      <c r="AB45" s="145"/>
      <c r="AC45" s="145"/>
      <c r="AD45" s="145"/>
      <c r="AE45" s="145" t="s">
        <v>92</v>
      </c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x14ac:dyDescent="0.2">
      <c r="A46" s="6"/>
      <c r="B46" s="7" t="s">
        <v>168</v>
      </c>
      <c r="C46" s="174" t="s">
        <v>168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AC46">
        <v>15</v>
      </c>
      <c r="AD46">
        <v>21</v>
      </c>
    </row>
    <row r="47" spans="1:60" x14ac:dyDescent="0.2">
      <c r="C47" s="175"/>
      <c r="AE47" t="s">
        <v>169</v>
      </c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Janíček Josef Ing.</cp:lastModifiedBy>
  <cp:lastPrinted>2014-02-28T09:52:57Z</cp:lastPrinted>
  <dcterms:created xsi:type="dcterms:W3CDTF">2009-04-08T07:15:50Z</dcterms:created>
  <dcterms:modified xsi:type="dcterms:W3CDTF">2025-09-15T14:49:43Z</dcterms:modified>
</cp:coreProperties>
</file>